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/>
  <mc:AlternateContent xmlns:mc="http://schemas.openxmlformats.org/markup-compatibility/2006">
    <mc:Choice Requires="x15">
      <x15ac:absPath xmlns:x15ac="http://schemas.microsoft.com/office/spreadsheetml/2010/11/ac" url="https://ulisboa-my.sharepoint.com/personal/ist199995_tecnico_ulisboa_pt/Documents/FEE/L2/"/>
    </mc:Choice>
  </mc:AlternateContent>
  <xr:revisionPtr revIDLastSave="40" documentId="6_{61780E79-DB45-4A0C-A422-BC8F8919E32C}" xr6:coauthVersionLast="47" xr6:coauthVersionMax="47" xr10:uidLastSave="{2C5D48A9-6333-43EA-BD35-0195ACD485EF}"/>
  <bookViews>
    <workbookView xWindow="120" yWindow="120" windowWidth="28560" windowHeight="17160" firstSheet="1" activeTab="3" xr2:uid="{00000000-000D-0000-FFFF-FFFF00000000}"/>
  </bookViews>
  <sheets>
    <sheet name="Transformador" sheetId="1" r:id="rId1"/>
    <sheet name="A - Transformador em vazio" sheetId="2" r:id="rId2"/>
    <sheet name="B - Transformador em c.c." sheetId="3" r:id="rId3"/>
    <sheet name="C - Transformador em carga" sheetId="4" r:id="rId4"/>
  </sheets>
  <definedNames>
    <definedName name="_xlnm.Print_Area" localSheetId="0">Transformador!$A$2:$I$22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T21" i="3" l="1"/>
  <c r="T23" i="3"/>
  <c r="R24" i="2"/>
  <c r="H19" i="3"/>
  <c r="D19" i="3" s="1"/>
  <c r="I5" i="4"/>
  <c r="I7" i="4"/>
  <c r="B16" i="4"/>
  <c r="F19" i="3"/>
  <c r="J6" i="4"/>
  <c r="J7" i="4"/>
  <c r="J8" i="4"/>
  <c r="J9" i="4"/>
  <c r="J10" i="4"/>
  <c r="J11" i="4"/>
  <c r="J12" i="4"/>
  <c r="J13" i="4"/>
  <c r="J5" i="4"/>
  <c r="I6" i="4"/>
  <c r="I8" i="4"/>
  <c r="I9" i="4"/>
  <c r="I10" i="4"/>
  <c r="I11" i="4"/>
  <c r="I12" i="4"/>
  <c r="I13" i="4"/>
  <c r="H5" i="3"/>
  <c r="F18" i="2"/>
  <c r="R21" i="3"/>
  <c r="R23" i="3"/>
  <c r="K19" i="3"/>
  <c r="E14" i="2"/>
  <c r="E6" i="2"/>
  <c r="F25" i="2" s="1"/>
  <c r="H25" i="2"/>
  <c r="P24" i="2"/>
  <c r="P23" i="2"/>
  <c r="T24" i="2" s="1"/>
  <c r="K25" i="2" l="1"/>
  <c r="B25" i="2"/>
  <c r="U24" i="2" s="1"/>
  <c r="B19" i="3"/>
  <c r="G19" i="3"/>
  <c r="D25" i="2"/>
  <c r="G25" i="2"/>
  <c r="C25" i="2" s="1"/>
  <c r="S24" i="2" s="1"/>
  <c r="P25" i="2"/>
  <c r="C19" i="3" l="1"/>
  <c r="V21" i="3" s="1"/>
</calcChain>
</file>

<file path=xl/sharedStrings.xml><?xml version="1.0" encoding="utf-8"?>
<sst xmlns="http://schemas.openxmlformats.org/spreadsheetml/2006/main" count="148" uniqueCount="113">
  <si>
    <t>Fundamentos de Energia Eléctrica</t>
  </si>
  <si>
    <t>Transformador trifásico</t>
  </si>
  <si>
    <t>Docente:</t>
  </si>
  <si>
    <t>Gil Marques</t>
  </si>
  <si>
    <t>Data:</t>
  </si>
  <si>
    <t>Turno:</t>
  </si>
  <si>
    <t>Sexta-feira 11:30-13:30</t>
  </si>
  <si>
    <t>Grupo:</t>
  </si>
  <si>
    <t>D</t>
  </si>
  <si>
    <t>Identificação do Grupo:</t>
  </si>
  <si>
    <t>Número</t>
  </si>
  <si>
    <t>Nome</t>
  </si>
  <si>
    <t>João Gonçalves</t>
  </si>
  <si>
    <t>Teresa Nogueira</t>
  </si>
  <si>
    <t>Pedro Martins</t>
  </si>
  <si>
    <t>Frederico Paula</t>
  </si>
  <si>
    <t>Gonçalo Teixeira</t>
  </si>
  <si>
    <t>Valores nominais do transformador utilizado</t>
  </si>
  <si>
    <r>
      <t>S</t>
    </r>
    <r>
      <rPr>
        <vertAlign val="subscript"/>
        <sz val="12"/>
        <rFont val="Arial"/>
        <family val="2"/>
      </rPr>
      <t>n</t>
    </r>
    <r>
      <rPr>
        <sz val="12"/>
        <rFont val="Arial"/>
        <family val="2"/>
      </rPr>
      <t xml:space="preserve"> (VA)</t>
    </r>
  </si>
  <si>
    <r>
      <rPr>
        <i/>
        <sz val="12"/>
        <rFont val="Arial"/>
        <family val="2"/>
      </rPr>
      <t>V</t>
    </r>
    <r>
      <rPr>
        <vertAlign val="subscript"/>
        <sz val="12"/>
        <rFont val="Arial"/>
        <family val="2"/>
      </rPr>
      <t>pri,n</t>
    </r>
    <r>
      <rPr>
        <sz val="12"/>
        <rFont val="Arial"/>
        <family val="2"/>
      </rPr>
      <t xml:space="preserve"> (V)</t>
    </r>
  </si>
  <si>
    <r>
      <rPr>
        <i/>
        <sz val="12"/>
        <rFont val="Arial"/>
        <family val="2"/>
      </rPr>
      <t>V</t>
    </r>
    <r>
      <rPr>
        <vertAlign val="subscript"/>
        <sz val="12"/>
        <rFont val="Arial"/>
        <family val="2"/>
      </rPr>
      <t>sec,n</t>
    </r>
    <r>
      <rPr>
        <sz val="12"/>
        <rFont val="Arial"/>
        <family val="2"/>
      </rPr>
      <t>* (V)</t>
    </r>
  </si>
  <si>
    <t>*enrolamentos do secundário ligados</t>
  </si>
  <si>
    <t xml:space="preserve"> em série (2 x 57 x raiz(3))</t>
  </si>
  <si>
    <t>A - Transformador em vazio</t>
  </si>
  <si>
    <t>Tensões simples no primário</t>
  </si>
  <si>
    <t>Tensões simples no secundário</t>
  </si>
  <si>
    <r>
      <t>V</t>
    </r>
    <r>
      <rPr>
        <vertAlign val="subscript"/>
        <sz val="12"/>
        <rFont val="Arial"/>
        <family val="2"/>
      </rPr>
      <t>A</t>
    </r>
  </si>
  <si>
    <r>
      <t>V</t>
    </r>
    <r>
      <rPr>
        <vertAlign val="subscript"/>
        <sz val="12"/>
        <rFont val="Arial"/>
        <family val="2"/>
      </rPr>
      <t>B</t>
    </r>
  </si>
  <si>
    <r>
      <t>V</t>
    </r>
    <r>
      <rPr>
        <vertAlign val="subscript"/>
        <sz val="12"/>
        <rFont val="Arial"/>
        <family val="2"/>
      </rPr>
      <t>C</t>
    </r>
  </si>
  <si>
    <t>média</t>
  </si>
  <si>
    <r>
      <t>V</t>
    </r>
    <r>
      <rPr>
        <vertAlign val="subscript"/>
        <sz val="12"/>
        <rFont val="Arial"/>
        <family val="2"/>
      </rPr>
      <t>a</t>
    </r>
  </si>
  <si>
    <r>
      <t>V</t>
    </r>
    <r>
      <rPr>
        <vertAlign val="subscript"/>
        <sz val="12"/>
        <rFont val="Arial"/>
        <family val="2"/>
      </rPr>
      <t>b</t>
    </r>
  </si>
  <si>
    <r>
      <t>V</t>
    </r>
    <r>
      <rPr>
        <vertAlign val="subscript"/>
        <sz val="12"/>
        <rFont val="Arial"/>
        <family val="2"/>
      </rPr>
      <t>c</t>
    </r>
  </si>
  <si>
    <t>V</t>
  </si>
  <si>
    <t>Tensões compostas no primário</t>
  </si>
  <si>
    <t>Tensões compostas no secundário</t>
  </si>
  <si>
    <r>
      <t>V</t>
    </r>
    <r>
      <rPr>
        <vertAlign val="subscript"/>
        <sz val="12"/>
        <rFont val="Arial"/>
        <family val="2"/>
      </rPr>
      <t>AB</t>
    </r>
  </si>
  <si>
    <r>
      <t>V</t>
    </r>
    <r>
      <rPr>
        <vertAlign val="subscript"/>
        <sz val="12"/>
        <rFont val="Arial"/>
        <family val="2"/>
      </rPr>
      <t>BC</t>
    </r>
  </si>
  <si>
    <r>
      <t>V</t>
    </r>
    <r>
      <rPr>
        <vertAlign val="subscript"/>
        <sz val="12"/>
        <rFont val="Arial"/>
        <family val="2"/>
      </rPr>
      <t>CA</t>
    </r>
  </si>
  <si>
    <r>
      <rPr>
        <i/>
        <sz val="12"/>
        <rFont val="Arial"/>
        <family val="2"/>
      </rPr>
      <t>V</t>
    </r>
    <r>
      <rPr>
        <vertAlign val="subscript"/>
        <sz val="12"/>
        <rFont val="Arial"/>
        <family val="2"/>
      </rPr>
      <t>ab</t>
    </r>
  </si>
  <si>
    <r>
      <rPr>
        <i/>
        <sz val="12"/>
        <rFont val="Arial"/>
        <family val="2"/>
      </rPr>
      <t>V</t>
    </r>
    <r>
      <rPr>
        <vertAlign val="subscript"/>
        <sz val="12"/>
        <rFont val="Arial"/>
        <family val="2"/>
      </rPr>
      <t>bc</t>
    </r>
  </si>
  <si>
    <r>
      <rPr>
        <i/>
        <sz val="12"/>
        <rFont val="Arial"/>
        <family val="2"/>
      </rPr>
      <t>V</t>
    </r>
    <r>
      <rPr>
        <vertAlign val="subscript"/>
        <sz val="12"/>
        <rFont val="Arial"/>
        <family val="2"/>
      </rPr>
      <t>ca</t>
    </r>
  </si>
  <si>
    <t>Correntes no primário</t>
  </si>
  <si>
    <t>Correntes no secundário</t>
  </si>
  <si>
    <r>
      <t>I</t>
    </r>
    <r>
      <rPr>
        <vertAlign val="subscript"/>
        <sz val="12"/>
        <rFont val="Arial"/>
        <family val="2"/>
      </rPr>
      <t>A</t>
    </r>
  </si>
  <si>
    <r>
      <rPr>
        <i/>
        <sz val="12"/>
        <rFont val="Arial"/>
        <family val="2"/>
      </rPr>
      <t>I</t>
    </r>
    <r>
      <rPr>
        <vertAlign val="subscript"/>
        <sz val="12"/>
        <rFont val="Arial"/>
        <family val="2"/>
      </rPr>
      <t>B</t>
    </r>
  </si>
  <si>
    <r>
      <t>I</t>
    </r>
    <r>
      <rPr>
        <vertAlign val="subscript"/>
        <sz val="12"/>
        <rFont val="Arial"/>
        <family val="2"/>
      </rPr>
      <t>C</t>
    </r>
  </si>
  <si>
    <r>
      <t>I</t>
    </r>
    <r>
      <rPr>
        <vertAlign val="subscript"/>
        <sz val="12"/>
        <rFont val="Arial"/>
        <family val="2"/>
      </rPr>
      <t>a</t>
    </r>
  </si>
  <si>
    <r>
      <rPr>
        <i/>
        <sz val="12"/>
        <rFont val="Arial"/>
        <family val="2"/>
      </rPr>
      <t>I</t>
    </r>
    <r>
      <rPr>
        <vertAlign val="subscript"/>
        <sz val="12"/>
        <rFont val="Arial"/>
        <family val="2"/>
      </rPr>
      <t>b</t>
    </r>
  </si>
  <si>
    <r>
      <t>I</t>
    </r>
    <r>
      <rPr>
        <vertAlign val="subscript"/>
        <sz val="12"/>
        <rFont val="Arial"/>
        <family val="2"/>
      </rPr>
      <t>c</t>
    </r>
  </si>
  <si>
    <t>A</t>
  </si>
  <si>
    <t>Potência trifásicas total</t>
  </si>
  <si>
    <t>P</t>
  </si>
  <si>
    <t>Q</t>
  </si>
  <si>
    <t>S</t>
  </si>
  <si>
    <r>
      <rPr>
        <sz val="12"/>
        <rFont val="Arial"/>
        <family val="2"/>
      </rPr>
      <t>cos</t>
    </r>
    <r>
      <rPr>
        <i/>
        <sz val="12"/>
        <rFont val="Arial"/>
        <family val="2"/>
      </rPr>
      <t xml:space="preserve"> </t>
    </r>
    <r>
      <rPr>
        <i/>
        <sz val="12"/>
        <rFont val="Calibri"/>
        <family val="2"/>
      </rPr>
      <t>φ</t>
    </r>
  </si>
  <si>
    <t>W/var/VA</t>
  </si>
  <si>
    <t>Determinação dos valores dos parâmetros do circuito equivalente (recorrendo aos valores médios de
tensões/correntes e de potências):</t>
  </si>
  <si>
    <t>Valores de Base</t>
  </si>
  <si>
    <t>Cálculos auxiliares</t>
  </si>
  <si>
    <t>Sb</t>
  </si>
  <si>
    <t>[VA]</t>
  </si>
  <si>
    <t>Erro fp (%)</t>
  </si>
  <si>
    <t>P (p.u.)</t>
  </si>
  <si>
    <r>
      <t>G</t>
    </r>
    <r>
      <rPr>
        <vertAlign val="subscript"/>
        <sz val="12"/>
        <rFont val="Arial"/>
        <family val="2"/>
      </rPr>
      <t>m</t>
    </r>
  </si>
  <si>
    <r>
      <t>B</t>
    </r>
    <r>
      <rPr>
        <vertAlign val="subscript"/>
        <sz val="12"/>
        <rFont val="Arial"/>
        <family val="2"/>
      </rPr>
      <t>m</t>
    </r>
  </si>
  <si>
    <r>
      <t>Y</t>
    </r>
    <r>
      <rPr>
        <vertAlign val="subscript"/>
        <sz val="12"/>
        <rFont val="Arial"/>
        <family val="2"/>
      </rPr>
      <t>m</t>
    </r>
  </si>
  <si>
    <t>ref, primário</t>
  </si>
  <si>
    <r>
      <rPr>
        <i/>
        <sz val="12"/>
        <color rgb="FF000000"/>
        <rFont val="Arial"/>
      </rPr>
      <t>Y</t>
    </r>
    <r>
      <rPr>
        <vertAlign val="subscript"/>
        <sz val="12"/>
        <color rgb="FF000000"/>
        <rFont val="Arial"/>
      </rPr>
      <t>b</t>
    </r>
  </si>
  <si>
    <t>Vb1</t>
  </si>
  <si>
    <t>[V]</t>
  </si>
  <si>
    <t>p.u.</t>
  </si>
  <si>
    <t>Siemens</t>
  </si>
  <si>
    <t>Ib1</t>
  </si>
  <si>
    <t>[A]</t>
  </si>
  <si>
    <r>
      <t>Q: O que pode concluir relativamente aos valores obtidos para o factor de potência e os parâmetros?
Qual o sinal do parâmetro B</t>
    </r>
    <r>
      <rPr>
        <b/>
        <vertAlign val="subscript"/>
        <sz val="12"/>
        <rFont val="Arial"/>
        <family val="2"/>
      </rPr>
      <t>m</t>
    </r>
    <r>
      <rPr>
        <b/>
        <sz val="12"/>
        <rFont val="Arial"/>
        <family val="2"/>
      </rPr>
      <t xml:space="preserve"> e porquê?</t>
    </r>
  </si>
  <si>
    <t>Legenda:</t>
  </si>
  <si>
    <t>Valores Medidos nos Ensaios</t>
  </si>
  <si>
    <t>Valores Cálculados*</t>
  </si>
  <si>
    <t>Comentários e justificação dos resultados</t>
  </si>
  <si>
    <t>* Todos os cálculos devem ser efetuados no EXCEL (Não colocar apenas os resultados)</t>
  </si>
  <si>
    <t>B - Transformador em curto-circuito</t>
  </si>
  <si>
    <r>
      <rPr>
        <i/>
        <sz val="12"/>
        <rFont val="Arial"/>
        <family val="2"/>
      </rPr>
      <t>V</t>
    </r>
    <r>
      <rPr>
        <vertAlign val="superscript"/>
        <sz val="12"/>
        <rFont val="Arial"/>
        <family val="2"/>
      </rPr>
      <t>pri</t>
    </r>
    <r>
      <rPr>
        <sz val="12"/>
        <rFont val="Arial"/>
        <family val="2"/>
      </rPr>
      <t xml:space="preserve"> [V]</t>
    </r>
  </si>
  <si>
    <r>
      <rPr>
        <i/>
        <sz val="12"/>
        <rFont val="Arial"/>
        <family val="2"/>
      </rPr>
      <t>I</t>
    </r>
    <r>
      <rPr>
        <vertAlign val="superscript"/>
        <sz val="12"/>
        <rFont val="Arial"/>
        <family val="2"/>
      </rPr>
      <t>pri</t>
    </r>
    <r>
      <rPr>
        <sz val="12"/>
        <rFont val="Arial"/>
        <family val="2"/>
      </rPr>
      <t xml:space="preserve"> [A]</t>
    </r>
  </si>
  <si>
    <r>
      <rPr>
        <i/>
        <sz val="12"/>
        <rFont val="Arial"/>
        <family val="2"/>
      </rPr>
      <t>I</t>
    </r>
    <r>
      <rPr>
        <vertAlign val="superscript"/>
        <sz val="12"/>
        <rFont val="Arial"/>
        <family val="2"/>
      </rPr>
      <t>sec</t>
    </r>
    <r>
      <rPr>
        <sz val="12"/>
        <rFont val="Arial"/>
        <family val="2"/>
      </rPr>
      <t xml:space="preserve"> [A]</t>
    </r>
  </si>
  <si>
    <r>
      <rPr>
        <i/>
        <sz val="12"/>
        <rFont val="Arial"/>
        <family val="2"/>
      </rPr>
      <t>P</t>
    </r>
    <r>
      <rPr>
        <sz val="12"/>
        <rFont val="Arial"/>
        <family val="2"/>
      </rPr>
      <t xml:space="preserve"> [W]</t>
    </r>
  </si>
  <si>
    <r>
      <rPr>
        <i/>
        <sz val="12"/>
        <color rgb="FF000000"/>
        <rFont val="Arial"/>
      </rPr>
      <t>Q</t>
    </r>
    <r>
      <rPr>
        <sz val="12"/>
        <color rgb="FF000000"/>
        <rFont val="Arial"/>
      </rPr>
      <t xml:space="preserve"> [var]</t>
    </r>
  </si>
  <si>
    <r>
      <rPr>
        <i/>
        <sz val="12"/>
        <rFont val="Arial"/>
        <family val="2"/>
      </rPr>
      <t>S</t>
    </r>
    <r>
      <rPr>
        <sz val="12"/>
        <rFont val="Arial"/>
        <family val="2"/>
      </rPr>
      <t xml:space="preserve"> [VA]</t>
    </r>
  </si>
  <si>
    <r>
      <rPr>
        <b/>
        <sz val="12"/>
        <color indexed="10"/>
        <rFont val="Times New Roman"/>
        <family val="1"/>
      </rPr>
      <t>Nota:</t>
    </r>
    <r>
      <rPr>
        <b/>
        <sz val="12"/>
        <rFont val="Times New Roman"/>
        <family val="1"/>
      </rPr>
      <t xml:space="preserve"> uma vez que o transformador não é equilibrado nas três fases, as medições de </t>
    </r>
    <r>
      <rPr>
        <b/>
        <i/>
        <sz val="12"/>
        <rFont val="Times New Roman"/>
        <family val="1"/>
      </rPr>
      <t>V</t>
    </r>
    <r>
      <rPr>
        <b/>
        <vertAlign val="superscript"/>
        <sz val="12"/>
        <rFont val="Times New Roman"/>
        <family val="1"/>
      </rPr>
      <t>pri</t>
    </r>
    <r>
      <rPr>
        <b/>
        <sz val="12"/>
        <rFont val="Times New Roman"/>
        <family val="1"/>
      </rPr>
      <t xml:space="preserve">, </t>
    </r>
    <r>
      <rPr>
        <b/>
        <i/>
        <sz val="12"/>
        <rFont val="Times New Roman"/>
        <family val="1"/>
      </rPr>
      <t>I</t>
    </r>
    <r>
      <rPr>
        <b/>
        <vertAlign val="superscript"/>
        <sz val="12"/>
        <rFont val="Times New Roman"/>
        <family val="1"/>
      </rPr>
      <t>pri</t>
    </r>
    <r>
      <rPr>
        <b/>
        <sz val="12"/>
        <rFont val="Times New Roman"/>
        <family val="1"/>
      </rPr>
      <t xml:space="preserve"> e </t>
    </r>
    <r>
      <rPr>
        <b/>
        <i/>
        <sz val="12"/>
        <rFont val="Times New Roman"/>
        <family val="1"/>
      </rPr>
      <t>I</t>
    </r>
    <r>
      <rPr>
        <b/>
        <vertAlign val="superscript"/>
        <sz val="12"/>
        <rFont val="Times New Roman"/>
        <family val="1"/>
      </rPr>
      <t>sec</t>
    </r>
    <r>
      <rPr>
        <b/>
        <sz val="12"/>
        <rFont val="Times New Roman"/>
        <family val="1"/>
      </rPr>
      <t xml:space="preserve"> deverão corresponder à mesma fase (e.g., fase A) em todos os ensaios para se obter melhores resultados.</t>
    </r>
  </si>
  <si>
    <r>
      <rPr>
        <b/>
        <sz val="12"/>
        <color rgb="FF000000"/>
        <rFont val="Arial"/>
      </rPr>
      <t xml:space="preserve">Determinação dos valores dos parâmetros do circuito equivalente (recorrendo
aos valores da tabela do ensaio com corrente nominal, </t>
    </r>
    <r>
      <rPr>
        <b/>
        <i/>
        <sz val="12"/>
        <color rgb="FF000000"/>
        <rFont val="Arial"/>
      </rPr>
      <t>I</t>
    </r>
    <r>
      <rPr>
        <b/>
        <vertAlign val="subscript"/>
        <sz val="12"/>
        <color rgb="FF000000"/>
        <rFont val="Arial"/>
      </rPr>
      <t>n,pri</t>
    </r>
    <r>
      <rPr>
        <b/>
        <sz val="12"/>
        <color rgb="FF000000"/>
        <rFont val="Arial"/>
      </rPr>
      <t>=1,5 A):</t>
    </r>
  </si>
  <si>
    <r>
      <t>R</t>
    </r>
    <r>
      <rPr>
        <vertAlign val="subscript"/>
        <sz val="12"/>
        <rFont val="Arial"/>
        <family val="2"/>
      </rPr>
      <t>t</t>
    </r>
  </si>
  <si>
    <r>
      <t>X</t>
    </r>
    <r>
      <rPr>
        <vertAlign val="subscript"/>
        <sz val="12"/>
        <rFont val="Arial"/>
        <family val="2"/>
      </rPr>
      <t>t</t>
    </r>
  </si>
  <si>
    <r>
      <t>Z</t>
    </r>
    <r>
      <rPr>
        <vertAlign val="subscript"/>
        <sz val="12"/>
        <rFont val="Arial"/>
        <family val="2"/>
      </rPr>
      <t>t</t>
    </r>
  </si>
  <si>
    <t>ref. primário</t>
  </si>
  <si>
    <r>
      <rPr>
        <i/>
        <sz val="12"/>
        <rFont val="Arial"/>
        <family val="2"/>
      </rPr>
      <t>Z</t>
    </r>
    <r>
      <rPr>
        <vertAlign val="subscript"/>
        <sz val="12"/>
        <rFont val="Arial"/>
        <family val="2"/>
      </rPr>
      <t>b</t>
    </r>
  </si>
  <si>
    <t>Ω</t>
  </si>
  <si>
    <r>
      <t>V</t>
    </r>
    <r>
      <rPr>
        <vertAlign val="superscript"/>
        <sz val="12"/>
        <rFont val="Arial"/>
        <family val="2"/>
      </rPr>
      <t>pri</t>
    </r>
  </si>
  <si>
    <t>%</t>
  </si>
  <si>
    <t>C - Transformador em carga</t>
  </si>
  <si>
    <r>
      <rPr>
        <i/>
        <sz val="12"/>
        <rFont val="Arial"/>
        <family val="2"/>
      </rPr>
      <t>V</t>
    </r>
    <r>
      <rPr>
        <vertAlign val="superscript"/>
        <sz val="12"/>
        <rFont val="Arial"/>
        <family val="2"/>
      </rPr>
      <t>sec</t>
    </r>
    <r>
      <rPr>
        <sz val="12"/>
        <rFont val="Arial"/>
        <family val="2"/>
      </rPr>
      <t xml:space="preserve"> [V]</t>
    </r>
  </si>
  <si>
    <t>Q [var]</t>
  </si>
  <si>
    <t>η [%]</t>
  </si>
  <si>
    <r>
      <rPr>
        <b/>
        <sz val="12"/>
        <color indexed="10"/>
        <rFont val="Times New Roman"/>
        <family val="1"/>
      </rPr>
      <t>Nota:</t>
    </r>
    <r>
      <rPr>
        <b/>
        <sz val="12"/>
        <rFont val="Times New Roman"/>
        <family val="1"/>
      </rPr>
      <t xml:space="preserve"> uma vez que o transformador não é equilibrado nas três fases, as medições de </t>
    </r>
    <r>
      <rPr>
        <b/>
        <i/>
        <sz val="12"/>
        <rFont val="Times New Roman"/>
        <family val="1"/>
      </rPr>
      <t>V</t>
    </r>
    <r>
      <rPr>
        <b/>
        <vertAlign val="superscript"/>
        <sz val="12"/>
        <rFont val="Times New Roman"/>
        <family val="1"/>
      </rPr>
      <t>pri</t>
    </r>
    <r>
      <rPr>
        <b/>
        <sz val="12"/>
        <rFont val="Times New Roman"/>
        <family val="1"/>
      </rPr>
      <t xml:space="preserve">, </t>
    </r>
    <r>
      <rPr>
        <b/>
        <i/>
        <sz val="12"/>
        <rFont val="Times New Roman"/>
        <family val="1"/>
      </rPr>
      <t>I</t>
    </r>
    <r>
      <rPr>
        <b/>
        <vertAlign val="superscript"/>
        <sz val="12"/>
        <rFont val="Times New Roman"/>
        <family val="1"/>
      </rPr>
      <t>pri</t>
    </r>
    <r>
      <rPr>
        <b/>
        <sz val="12"/>
        <rFont val="Times New Roman"/>
        <family val="1"/>
      </rPr>
      <t>, V</t>
    </r>
    <r>
      <rPr>
        <b/>
        <vertAlign val="superscript"/>
        <sz val="12"/>
        <rFont val="Times New Roman"/>
        <family val="1"/>
      </rPr>
      <t>sec</t>
    </r>
    <r>
      <rPr>
        <b/>
        <sz val="12"/>
        <rFont val="Times New Roman"/>
        <family val="1"/>
      </rPr>
      <t xml:space="preserve"> e </t>
    </r>
    <r>
      <rPr>
        <b/>
        <i/>
        <sz val="12"/>
        <rFont val="Times New Roman"/>
        <family val="1"/>
      </rPr>
      <t>I</t>
    </r>
    <r>
      <rPr>
        <b/>
        <vertAlign val="superscript"/>
        <sz val="12"/>
        <rFont val="Times New Roman"/>
        <family val="1"/>
      </rPr>
      <t>sec</t>
    </r>
    <r>
      <rPr>
        <b/>
        <sz val="12"/>
        <rFont val="Times New Roman"/>
        <family val="1"/>
      </rPr>
      <t xml:space="preserve"> deverão corresponder à mesma fase (e.g., fase A) em todos os ensaios para se obter melhores resultados.</t>
    </r>
  </si>
  <si>
    <t>q.d.t no ponto de funcionamento nominal (%)</t>
  </si>
  <si>
    <t>Comentários:
   - Qual a evolução do fator de potência em função da carga? Justifique a evolução
   - Qual o significado do declive de cada reta?
   - Comente a evolução do rendimento do transformador. Está de acordo com o esperado?</t>
  </si>
  <si>
    <r>
      <rPr>
        <sz val="12"/>
        <color rgb="FF000000"/>
        <rFont val="Arial"/>
      </rPr>
      <t>cos</t>
    </r>
    <r>
      <rPr>
        <i/>
        <sz val="12"/>
        <color rgb="FF000000"/>
        <rFont val="Arial"/>
      </rPr>
      <t xml:space="preserve"> </t>
    </r>
    <r>
      <rPr>
        <i/>
        <sz val="12"/>
        <color rgb="FF000000"/>
        <rFont val="Calibri"/>
      </rPr>
      <t>φ</t>
    </r>
  </si>
  <si>
    <t>cos φ (param)</t>
  </si>
  <si>
    <t>ind</t>
  </si>
  <si>
    <t>Erro cos φ</t>
  </si>
  <si>
    <t>Erro P com Rt</t>
  </si>
  <si>
    <r>
      <rPr>
        <sz val="12"/>
        <color rgb="FF000000"/>
        <rFont val="Arial"/>
        <family val="2"/>
      </rPr>
      <t>cos</t>
    </r>
    <r>
      <rPr>
        <i/>
        <sz val="12"/>
        <color rgb="FF000000"/>
        <rFont val="Arial"/>
        <family val="2"/>
      </rPr>
      <t xml:space="preserve"> </t>
    </r>
    <r>
      <rPr>
        <i/>
        <sz val="12"/>
        <color rgb="FF000000"/>
        <rFont val="Calibri"/>
        <family val="2"/>
      </rPr>
      <t xml:space="preserve">φ </t>
    </r>
    <r>
      <rPr>
        <sz val="12"/>
        <color rgb="FF000000"/>
        <rFont val="Calibri"/>
        <family val="2"/>
      </rPr>
      <t>(param)</t>
    </r>
  </si>
  <si>
    <t>Erro P com Gm (%)</t>
  </si>
  <si>
    <t>Q: O que pode concluir relativamente aos valores obtidos para o factor de potência e os parâmetros?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</si>
</sst>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000"/>
    <numFmt numFmtId="165" formatCode="0.0"/>
    <numFmt numFmtId="166" formatCode="0.000"/>
    <numFmt numFmtId="167" formatCode="0.00000"/>
  </numFmts>
  <fonts count="34" x14ac:knownFonts="1">
    <font>
      <sz val="10"/>
      <name val="Arial"/>
    </font>
    <font>
      <sz val="16"/>
      <name val="Arial"/>
      <family val="2"/>
    </font>
    <font>
      <b/>
      <sz val="14"/>
      <name val="Arial"/>
      <family val="2"/>
    </font>
    <font>
      <sz val="12"/>
      <name val="Arial"/>
      <family val="2"/>
    </font>
    <font>
      <sz val="20"/>
      <color indexed="12"/>
      <name val="Arial"/>
      <family val="2"/>
    </font>
    <font>
      <sz val="10"/>
      <name val="Arial"/>
      <family val="2"/>
    </font>
    <font>
      <b/>
      <sz val="12"/>
      <name val="Arial"/>
      <family val="2"/>
    </font>
    <font>
      <i/>
      <sz val="12"/>
      <color indexed="10"/>
      <name val="Arial"/>
      <family val="2"/>
    </font>
    <font>
      <i/>
      <sz val="12"/>
      <name val="Arial"/>
      <family val="2"/>
    </font>
    <font>
      <vertAlign val="subscript"/>
      <sz val="12"/>
      <name val="Arial"/>
      <family val="2"/>
    </font>
    <font>
      <vertAlign val="superscript"/>
      <sz val="12"/>
      <name val="Arial"/>
      <family val="2"/>
    </font>
    <font>
      <i/>
      <sz val="12"/>
      <name val="Calibri"/>
      <family val="2"/>
    </font>
    <font>
      <b/>
      <vertAlign val="subscript"/>
      <sz val="12"/>
      <name val="Arial"/>
      <family val="2"/>
    </font>
    <font>
      <b/>
      <sz val="12"/>
      <name val="Times New Roman"/>
      <family val="1"/>
    </font>
    <font>
      <b/>
      <sz val="12"/>
      <color indexed="10"/>
      <name val="Times New Roman"/>
      <family val="1"/>
    </font>
    <font>
      <b/>
      <i/>
      <sz val="12"/>
      <name val="Times New Roman"/>
      <family val="1"/>
    </font>
    <font>
      <b/>
      <vertAlign val="superscript"/>
      <sz val="12"/>
      <name val="Times New Roman"/>
      <family val="1"/>
    </font>
    <font>
      <b/>
      <sz val="10"/>
      <name val="Arial"/>
      <family val="2"/>
    </font>
    <font>
      <b/>
      <sz val="14"/>
      <color rgb="FF000000"/>
      <name val="Arial"/>
    </font>
    <font>
      <i/>
      <sz val="12"/>
      <color rgb="FF000000"/>
      <name val="Arial"/>
    </font>
    <font>
      <vertAlign val="subscript"/>
      <sz val="12"/>
      <color rgb="FF000000"/>
      <name val="Arial"/>
    </font>
    <font>
      <sz val="12"/>
      <color rgb="FF000000"/>
      <name val="Arial"/>
    </font>
    <font>
      <b/>
      <sz val="12"/>
      <color rgb="FF000000"/>
      <name val="Arial"/>
    </font>
    <font>
      <sz val="12"/>
      <name val="Arial"/>
    </font>
    <font>
      <b/>
      <sz val="12"/>
      <name val="Arial"/>
    </font>
    <font>
      <b/>
      <i/>
      <sz val="12"/>
      <color rgb="FF000000"/>
      <name val="Arial"/>
    </font>
    <font>
      <b/>
      <vertAlign val="subscript"/>
      <sz val="12"/>
      <color rgb="FF000000"/>
      <name val="Arial"/>
    </font>
    <font>
      <i/>
      <sz val="12"/>
      <name val="Arial"/>
    </font>
    <font>
      <i/>
      <sz val="12"/>
      <color rgb="FF000000"/>
      <name val="Calibri"/>
    </font>
    <font>
      <i/>
      <sz val="12"/>
      <color rgb="FF000000"/>
      <name val="Arial"/>
      <family val="2"/>
    </font>
    <font>
      <sz val="12"/>
      <color rgb="FF000000"/>
      <name val="Arial"/>
      <family val="2"/>
    </font>
    <font>
      <b/>
      <sz val="12"/>
      <color rgb="FF000000"/>
      <name val="Arial"/>
      <family val="2"/>
    </font>
    <font>
      <i/>
      <sz val="12"/>
      <color rgb="FF000000"/>
      <name val="Calibri"/>
      <family val="2"/>
    </font>
    <font>
      <sz val="12"/>
      <color rgb="FF00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FFF00"/>
        <bgColor rgb="FF000000"/>
      </patternFill>
    </fill>
  </fills>
  <borders count="3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/>
      <top style="thin">
        <color rgb="FF000000"/>
      </top>
      <bottom/>
      <diagonal/>
    </border>
    <border>
      <left/>
      <right style="thin">
        <color indexed="64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5" fillId="0" borderId="0" applyFill="0"/>
  </cellStyleXfs>
  <cellXfs count="181">
    <xf numFmtId="0" fontId="0" fillId="0" borderId="0" xfId="0"/>
    <xf numFmtId="0" fontId="3" fillId="0" borderId="0" xfId="0" applyFont="1"/>
    <xf numFmtId="0" fontId="8" fillId="0" borderId="1" xfId="0" applyFont="1" applyBorder="1"/>
    <xf numFmtId="0" fontId="3" fillId="2" borderId="1" xfId="0" applyFont="1" applyFill="1" applyBorder="1"/>
    <xf numFmtId="0" fontId="0" fillId="0" borderId="0" xfId="0" applyAlignment="1">
      <alignment vertical="top" wrapText="1"/>
    </xf>
    <xf numFmtId="0" fontId="8" fillId="0" borderId="1" xfId="0" applyFont="1" applyBorder="1" applyAlignment="1">
      <alignment horizontal="center"/>
    </xf>
    <xf numFmtId="0" fontId="8" fillId="0" borderId="1" xfId="0" applyFont="1" applyBorder="1" applyAlignment="1">
      <alignment horizontal="center" vertical="center"/>
    </xf>
    <xf numFmtId="2" fontId="3" fillId="2" borderId="1" xfId="0" applyNumberFormat="1" applyFont="1" applyFill="1" applyBorder="1"/>
    <xf numFmtId="0" fontId="0" fillId="3" borderId="0" xfId="0" applyFill="1"/>
    <xf numFmtId="0" fontId="3" fillId="3" borderId="0" xfId="0" applyFont="1" applyFill="1"/>
    <xf numFmtId="0" fontId="0" fillId="0" borderId="0" xfId="0" applyAlignment="1">
      <alignment vertical="top"/>
    </xf>
    <xf numFmtId="0" fontId="6" fillId="3" borderId="6" xfId="1" applyFont="1" applyFill="1" applyBorder="1" applyAlignment="1">
      <alignment horizontal="right" vertical="center"/>
    </xf>
    <xf numFmtId="0" fontId="6" fillId="3" borderId="0" xfId="1" applyFont="1" applyFill="1" applyAlignment="1">
      <alignment horizontal="right" vertical="center"/>
    </xf>
    <xf numFmtId="0" fontId="3" fillId="4" borderId="1" xfId="0" applyFont="1" applyFill="1" applyBorder="1"/>
    <xf numFmtId="2" fontId="3" fillId="4" borderId="1" xfId="0" applyNumberFormat="1" applyFont="1" applyFill="1" applyBorder="1"/>
    <xf numFmtId="0" fontId="0" fillId="5" borderId="0" xfId="0" applyFill="1"/>
    <xf numFmtId="0" fontId="0" fillId="3" borderId="15" xfId="0" applyFill="1" applyBorder="1"/>
    <xf numFmtId="0" fontId="3" fillId="2" borderId="16" xfId="0" applyFont="1" applyFill="1" applyBorder="1"/>
    <xf numFmtId="0" fontId="3" fillId="4" borderId="16" xfId="0" applyFont="1" applyFill="1" applyBorder="1"/>
    <xf numFmtId="0" fontId="17" fillId="3" borderId="13" xfId="0" applyFont="1" applyFill="1" applyBorder="1"/>
    <xf numFmtId="0" fontId="0" fillId="3" borderId="14" xfId="0" applyFill="1" applyBorder="1"/>
    <xf numFmtId="0" fontId="0" fillId="3" borderId="17" xfId="0" applyFill="1" applyBorder="1"/>
    <xf numFmtId="0" fontId="0" fillId="3" borderId="19" xfId="0" applyFill="1" applyBorder="1"/>
    <xf numFmtId="0" fontId="0" fillId="3" borderId="20" xfId="0" applyFill="1" applyBorder="1"/>
    <xf numFmtId="0" fontId="3" fillId="5" borderId="0" xfId="0" applyFont="1" applyFill="1"/>
    <xf numFmtId="0" fontId="5" fillId="3" borderId="0" xfId="0" applyFont="1" applyFill="1"/>
    <xf numFmtId="0" fontId="5" fillId="5" borderId="0" xfId="0" applyFont="1" applyFill="1"/>
    <xf numFmtId="0" fontId="3" fillId="6" borderId="18" xfId="0" applyFont="1" applyFill="1" applyBorder="1"/>
    <xf numFmtId="2" fontId="0" fillId="5" borderId="0" xfId="0" applyNumberFormat="1" applyFill="1"/>
    <xf numFmtId="165" fontId="0" fillId="5" borderId="0" xfId="0" applyNumberFormat="1" applyFill="1"/>
    <xf numFmtId="1" fontId="0" fillId="5" borderId="0" xfId="0" applyNumberFormat="1" applyFill="1"/>
    <xf numFmtId="0" fontId="0" fillId="5" borderId="0" xfId="0" applyFill="1" applyAlignment="1">
      <alignment vertical="top"/>
    </xf>
    <xf numFmtId="0" fontId="1" fillId="5" borderId="0" xfId="0" applyFont="1" applyFill="1"/>
    <xf numFmtId="0" fontId="6" fillId="5" borderId="0" xfId="0" applyFont="1" applyFill="1" applyAlignment="1">
      <alignment horizontal="right" vertical="center"/>
    </xf>
    <xf numFmtId="0" fontId="6" fillId="0" borderId="0" xfId="0" applyFont="1" applyAlignment="1">
      <alignment horizontal="left" vertical="center"/>
    </xf>
    <xf numFmtId="0" fontId="6" fillId="0" borderId="1" xfId="0" applyFont="1" applyBorder="1" applyAlignment="1">
      <alignment horizontal="center"/>
    </xf>
    <xf numFmtId="0" fontId="6" fillId="0" borderId="0" xfId="0" applyFont="1"/>
    <xf numFmtId="0" fontId="3" fillId="0" borderId="1" xfId="0" applyFont="1" applyBorder="1" applyAlignment="1">
      <alignment horizontal="center"/>
    </xf>
    <xf numFmtId="0" fontId="3" fillId="2" borderId="1" xfId="0" applyFont="1" applyFill="1" applyBorder="1" applyAlignment="1">
      <alignment horizontal="right"/>
    </xf>
    <xf numFmtId="0" fontId="3" fillId="0" borderId="1" xfId="0" applyFont="1" applyBorder="1"/>
    <xf numFmtId="164" fontId="3" fillId="4" borderId="1" xfId="0" applyNumberFormat="1" applyFont="1" applyFill="1" applyBorder="1"/>
    <xf numFmtId="0" fontId="3" fillId="0" borderId="1" xfId="0" applyFont="1" applyBorder="1" applyAlignment="1">
      <alignment horizontal="center" vertical="center"/>
    </xf>
    <xf numFmtId="165" fontId="3" fillId="5" borderId="0" xfId="0" applyNumberFormat="1" applyFont="1" applyFill="1"/>
    <xf numFmtId="2" fontId="3" fillId="5" borderId="0" xfId="0" applyNumberFormat="1" applyFont="1" applyFill="1"/>
    <xf numFmtId="165" fontId="3" fillId="2" borderId="1" xfId="0" applyNumberFormat="1" applyFont="1" applyFill="1" applyBorder="1"/>
    <xf numFmtId="166" fontId="3" fillId="4" borderId="1" xfId="0" applyNumberFormat="1" applyFont="1" applyFill="1" applyBorder="1"/>
    <xf numFmtId="0" fontId="18" fillId="3" borderId="0" xfId="0" applyFont="1" applyFill="1"/>
    <xf numFmtId="166" fontId="0" fillId="5" borderId="0" xfId="0" applyNumberFormat="1" applyFill="1"/>
    <xf numFmtId="166" fontId="0" fillId="0" borderId="0" xfId="0" applyNumberFormat="1"/>
    <xf numFmtId="166" fontId="2" fillId="5" borderId="0" xfId="0" applyNumberFormat="1" applyFont="1" applyFill="1"/>
    <xf numFmtId="166" fontId="3" fillId="0" borderId="0" xfId="0" applyNumberFormat="1" applyFont="1"/>
    <xf numFmtId="166" fontId="3" fillId="3" borderId="0" xfId="0" applyNumberFormat="1" applyFont="1" applyFill="1"/>
    <xf numFmtId="166" fontId="3" fillId="5" borderId="0" xfId="0" applyNumberFormat="1" applyFont="1" applyFill="1"/>
    <xf numFmtId="166" fontId="7" fillId="0" borderId="0" xfId="0" applyNumberFormat="1" applyFont="1"/>
    <xf numFmtId="166" fontId="8" fillId="0" borderId="1" xfId="0" applyNumberFormat="1" applyFont="1" applyBorder="1" applyAlignment="1">
      <alignment horizontal="center"/>
    </xf>
    <xf numFmtId="166" fontId="3" fillId="0" borderId="1" xfId="0" applyNumberFormat="1" applyFont="1" applyBorder="1" applyAlignment="1">
      <alignment horizontal="center"/>
    </xf>
    <xf numFmtId="166" fontId="3" fillId="3" borderId="5" xfId="0" applyNumberFormat="1" applyFont="1" applyFill="1" applyBorder="1" applyAlignment="1">
      <alignment horizontal="center"/>
    </xf>
    <xf numFmtId="166" fontId="3" fillId="8" borderId="1" xfId="0" applyNumberFormat="1" applyFont="1" applyFill="1" applyBorder="1"/>
    <xf numFmtId="166" fontId="3" fillId="8" borderId="4" xfId="0" applyNumberFormat="1" applyFont="1" applyFill="1" applyBorder="1"/>
    <xf numFmtId="166" fontId="9" fillId="0" borderId="1" xfId="0" applyNumberFormat="1" applyFont="1" applyBorder="1" applyAlignment="1">
      <alignment horizontal="center"/>
    </xf>
    <xf numFmtId="166" fontId="3" fillId="2" borderId="1" xfId="0" applyNumberFormat="1" applyFont="1" applyFill="1" applyBorder="1"/>
    <xf numFmtId="166" fontId="8" fillId="0" borderId="1" xfId="0" applyNumberFormat="1" applyFont="1" applyBorder="1"/>
    <xf numFmtId="166" fontId="5" fillId="3" borderId="0" xfId="0" applyNumberFormat="1" applyFont="1" applyFill="1"/>
    <xf numFmtId="166" fontId="21" fillId="0" borderId="1" xfId="0" applyNumberFormat="1" applyFont="1" applyBorder="1"/>
    <xf numFmtId="166" fontId="17" fillId="3" borderId="13" xfId="0" applyNumberFormat="1" applyFont="1" applyFill="1" applyBorder="1"/>
    <xf numFmtId="166" fontId="0" fillId="3" borderId="14" xfId="0" applyNumberFormat="1" applyFill="1" applyBorder="1"/>
    <xf numFmtId="166" fontId="0" fillId="3" borderId="15" xfId="0" applyNumberFormat="1" applyFill="1" applyBorder="1"/>
    <xf numFmtId="166" fontId="3" fillId="2" borderId="16" xfId="0" applyNumberFormat="1" applyFont="1" applyFill="1" applyBorder="1"/>
    <xf numFmtId="166" fontId="0" fillId="3" borderId="0" xfId="0" applyNumberFormat="1" applyFill="1"/>
    <xf numFmtId="166" fontId="0" fillId="3" borderId="17" xfId="0" applyNumberFormat="1" applyFill="1" applyBorder="1"/>
    <xf numFmtId="166" fontId="3" fillId="4" borderId="16" xfId="0" applyNumberFormat="1" applyFont="1" applyFill="1" applyBorder="1"/>
    <xf numFmtId="166" fontId="3" fillId="6" borderId="18" xfId="0" applyNumberFormat="1" applyFont="1" applyFill="1" applyBorder="1"/>
    <xf numFmtId="166" fontId="0" fillId="3" borderId="19" xfId="0" applyNumberFormat="1" applyFill="1" applyBorder="1"/>
    <xf numFmtId="166" fontId="0" fillId="3" borderId="20" xfId="0" applyNumberFormat="1" applyFill="1" applyBorder="1"/>
    <xf numFmtId="166" fontId="5" fillId="5" borderId="0" xfId="0" applyNumberFormat="1" applyFont="1" applyFill="1"/>
    <xf numFmtId="166" fontId="8" fillId="0" borderId="21" xfId="0" applyNumberFormat="1" applyFont="1" applyBorder="1" applyAlignment="1">
      <alignment horizontal="center"/>
    </xf>
    <xf numFmtId="166" fontId="27" fillId="0" borderId="21" xfId="0" applyNumberFormat="1" applyFont="1" applyBorder="1" applyAlignment="1">
      <alignment horizontal="center" vertical="center"/>
    </xf>
    <xf numFmtId="167" fontId="3" fillId="4" borderId="1" xfId="0" applyNumberFormat="1" applyFont="1" applyFill="1" applyBorder="1"/>
    <xf numFmtId="165" fontId="8" fillId="0" borderId="1" xfId="0" applyNumberFormat="1" applyFont="1" applyBorder="1" applyAlignment="1">
      <alignment horizontal="center"/>
    </xf>
    <xf numFmtId="165" fontId="3" fillId="8" borderId="1" xfId="0" applyNumberFormat="1" applyFont="1" applyFill="1" applyBorder="1"/>
    <xf numFmtId="165" fontId="3" fillId="8" borderId="4" xfId="0" applyNumberFormat="1" applyFont="1" applyFill="1" applyBorder="1"/>
    <xf numFmtId="165" fontId="3" fillId="0" borderId="0" xfId="0" applyNumberFormat="1" applyFont="1"/>
    <xf numFmtId="165" fontId="3" fillId="0" borderId="1" xfId="0" applyNumberFormat="1" applyFont="1" applyBorder="1" applyAlignment="1">
      <alignment horizontal="center"/>
    </xf>
    <xf numFmtId="165" fontId="3" fillId="4" borderId="1" xfId="0" applyNumberFormat="1" applyFont="1" applyFill="1" applyBorder="1"/>
    <xf numFmtId="165" fontId="3" fillId="3" borderId="5" xfId="0" applyNumberFormat="1" applyFont="1" applyFill="1" applyBorder="1" applyAlignment="1">
      <alignment horizontal="center"/>
    </xf>
    <xf numFmtId="165" fontId="3" fillId="8" borderId="21" xfId="0" applyNumberFormat="1" applyFont="1" applyFill="1" applyBorder="1"/>
    <xf numFmtId="165" fontId="23" fillId="2" borderId="21" xfId="0" applyNumberFormat="1" applyFont="1" applyFill="1" applyBorder="1"/>
    <xf numFmtId="0" fontId="19" fillId="3" borderId="1" xfId="0" applyFont="1" applyFill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166" fontId="0" fillId="0" borderId="0" xfId="0" applyNumberFormat="1" applyAlignment="1">
      <alignment horizontal="right"/>
    </xf>
    <xf numFmtId="166" fontId="24" fillId="0" borderId="21" xfId="0" applyNumberFormat="1" applyFont="1" applyBorder="1" applyAlignment="1">
      <alignment horizontal="center" vertical="center"/>
    </xf>
    <xf numFmtId="166" fontId="29" fillId="0" borderId="1" xfId="0" applyNumberFormat="1" applyFont="1" applyBorder="1" applyAlignment="1">
      <alignment horizontal="center"/>
    </xf>
    <xf numFmtId="166" fontId="23" fillId="0" borderId="21" xfId="0" applyNumberFormat="1" applyFont="1" applyBorder="1" applyAlignment="1">
      <alignment vertical="center"/>
    </xf>
    <xf numFmtId="166" fontId="24" fillId="5" borderId="21" xfId="0" applyNumberFormat="1" applyFont="1" applyFill="1" applyBorder="1" applyAlignment="1">
      <alignment horizontal="center" vertical="center"/>
    </xf>
    <xf numFmtId="1" fontId="23" fillId="5" borderId="21" xfId="0" applyNumberFormat="1" applyFont="1" applyFill="1" applyBorder="1" applyAlignment="1">
      <alignment horizontal="center" vertical="center"/>
    </xf>
    <xf numFmtId="166" fontId="23" fillId="5" borderId="21" xfId="0" applyNumberFormat="1" applyFont="1" applyFill="1" applyBorder="1" applyAlignment="1">
      <alignment horizontal="center" vertical="center"/>
    </xf>
    <xf numFmtId="0" fontId="3" fillId="3" borderId="26" xfId="0" applyFont="1" applyFill="1" applyBorder="1"/>
    <xf numFmtId="0" fontId="3" fillId="3" borderId="29" xfId="0" applyFont="1" applyFill="1" applyBorder="1"/>
    <xf numFmtId="0" fontId="3" fillId="3" borderId="30" xfId="0" applyFont="1" applyFill="1" applyBorder="1"/>
    <xf numFmtId="0" fontId="3" fillId="4" borderId="2" xfId="0" applyFont="1" applyFill="1" applyBorder="1" applyAlignment="1">
      <alignment horizontal="left"/>
    </xf>
    <xf numFmtId="0" fontId="3" fillId="4" borderId="3" xfId="0" applyFont="1" applyFill="1" applyBorder="1" applyAlignment="1">
      <alignment horizontal="left"/>
    </xf>
    <xf numFmtId="0" fontId="3" fillId="4" borderId="4" xfId="0" applyFont="1" applyFill="1" applyBorder="1" applyAlignment="1">
      <alignment horizontal="left"/>
    </xf>
    <xf numFmtId="0" fontId="6" fillId="0" borderId="2" xfId="0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0" fontId="6" fillId="0" borderId="4" xfId="0" applyFont="1" applyBorder="1" applyAlignment="1">
      <alignment horizontal="center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6" fillId="3" borderId="2" xfId="1" applyFont="1" applyFill="1" applyBorder="1" applyAlignment="1">
      <alignment horizontal="center"/>
    </xf>
    <xf numFmtId="0" fontId="6" fillId="3" borderId="3" xfId="1" applyFont="1" applyFill="1" applyBorder="1" applyAlignment="1">
      <alignment horizontal="center"/>
    </xf>
    <xf numFmtId="0" fontId="6" fillId="3" borderId="4" xfId="1" applyFont="1" applyFill="1" applyBorder="1" applyAlignment="1">
      <alignment horizontal="center"/>
    </xf>
    <xf numFmtId="14" fontId="6" fillId="3" borderId="2" xfId="1" applyNumberFormat="1" applyFont="1" applyFill="1" applyBorder="1" applyAlignment="1">
      <alignment horizontal="center"/>
    </xf>
    <xf numFmtId="0" fontId="6" fillId="3" borderId="2" xfId="1" applyFont="1" applyFill="1" applyBorder="1" applyAlignment="1">
      <alignment horizontal="center" vertical="center"/>
    </xf>
    <xf numFmtId="0" fontId="6" fillId="3" borderId="3" xfId="1" applyFont="1" applyFill="1" applyBorder="1" applyAlignment="1">
      <alignment horizontal="center" vertical="center"/>
    </xf>
    <xf numFmtId="0" fontId="6" fillId="3" borderId="4" xfId="1" applyFont="1" applyFill="1" applyBorder="1" applyAlignment="1">
      <alignment horizontal="center" vertical="center"/>
    </xf>
    <xf numFmtId="166" fontId="6" fillId="6" borderId="24" xfId="0" applyNumberFormat="1" applyFont="1" applyFill="1" applyBorder="1" applyAlignment="1">
      <alignment horizontal="center" vertical="top" wrapText="1"/>
    </xf>
    <xf numFmtId="166" fontId="6" fillId="6" borderId="23" xfId="0" applyNumberFormat="1" applyFont="1" applyFill="1" applyBorder="1" applyAlignment="1">
      <alignment horizontal="center" vertical="top" wrapText="1"/>
    </xf>
    <xf numFmtId="166" fontId="6" fillId="6" borderId="25" xfId="0" applyNumberFormat="1" applyFont="1" applyFill="1" applyBorder="1" applyAlignment="1">
      <alignment horizontal="center" vertical="top" wrapText="1"/>
    </xf>
    <xf numFmtId="166" fontId="6" fillId="6" borderId="10" xfId="0" applyNumberFormat="1" applyFont="1" applyFill="1" applyBorder="1" applyAlignment="1">
      <alignment horizontal="center" vertical="top" wrapText="1"/>
    </xf>
    <xf numFmtId="166" fontId="6" fillId="6" borderId="11" xfId="0" applyNumberFormat="1" applyFont="1" applyFill="1" applyBorder="1" applyAlignment="1">
      <alignment horizontal="center" vertical="top" wrapText="1"/>
    </xf>
    <xf numFmtId="166" fontId="6" fillId="6" borderId="12" xfId="0" applyNumberFormat="1" applyFont="1" applyFill="1" applyBorder="1" applyAlignment="1">
      <alignment horizontal="center" vertical="top" wrapText="1"/>
    </xf>
    <xf numFmtId="166" fontId="24" fillId="7" borderId="22" xfId="0" applyNumberFormat="1" applyFont="1" applyFill="1" applyBorder="1" applyAlignment="1">
      <alignment horizontal="center" vertical="center"/>
    </xf>
    <xf numFmtId="166" fontId="22" fillId="7" borderId="0" xfId="0" applyNumberFormat="1" applyFont="1" applyFill="1" applyAlignment="1">
      <alignment horizontal="center"/>
    </xf>
    <xf numFmtId="166" fontId="2" fillId="0" borderId="2" xfId="0" applyNumberFormat="1" applyFont="1" applyBorder="1" applyAlignment="1">
      <alignment horizontal="left" vertical="center"/>
    </xf>
    <xf numFmtId="166" fontId="2" fillId="0" borderId="3" xfId="0" applyNumberFormat="1" applyFont="1" applyBorder="1" applyAlignment="1">
      <alignment horizontal="left" vertical="center"/>
    </xf>
    <xf numFmtId="166" fontId="2" fillId="0" borderId="4" xfId="0" applyNumberFormat="1" applyFont="1" applyBorder="1" applyAlignment="1">
      <alignment horizontal="left" vertical="center"/>
    </xf>
    <xf numFmtId="166" fontId="6" fillId="0" borderId="7" xfId="0" applyNumberFormat="1" applyFont="1" applyBorder="1" applyAlignment="1">
      <alignment horizontal="left" vertical="center" wrapText="1"/>
    </xf>
    <xf numFmtId="166" fontId="6" fillId="0" borderId="8" xfId="0" applyNumberFormat="1" applyFont="1" applyBorder="1" applyAlignment="1">
      <alignment horizontal="left" vertical="center"/>
    </xf>
    <xf numFmtId="166" fontId="6" fillId="0" borderId="9" xfId="0" applyNumberFormat="1" applyFont="1" applyBorder="1" applyAlignment="1">
      <alignment horizontal="left" vertical="center"/>
    </xf>
    <xf numFmtId="166" fontId="6" fillId="0" borderId="10" xfId="0" applyNumberFormat="1" applyFont="1" applyBorder="1" applyAlignment="1">
      <alignment horizontal="left" vertical="center"/>
    </xf>
    <xf numFmtId="166" fontId="6" fillId="0" borderId="11" xfId="0" applyNumberFormat="1" applyFont="1" applyBorder="1" applyAlignment="1">
      <alignment horizontal="left" vertical="center"/>
    </xf>
    <xf numFmtId="166" fontId="6" fillId="0" borderId="12" xfId="0" applyNumberFormat="1" applyFont="1" applyBorder="1" applyAlignment="1">
      <alignment horizontal="left" vertical="center"/>
    </xf>
    <xf numFmtId="0" fontId="22" fillId="0" borderId="7" xfId="0" applyFont="1" applyBorder="1" applyAlignment="1">
      <alignment horizontal="left" vertical="center" wrapText="1"/>
    </xf>
    <xf numFmtId="0" fontId="6" fillId="0" borderId="8" xfId="0" applyFont="1" applyBorder="1" applyAlignment="1">
      <alignment horizontal="left" vertical="center" wrapText="1"/>
    </xf>
    <xf numFmtId="0" fontId="6" fillId="0" borderId="9" xfId="0" applyFont="1" applyBorder="1" applyAlignment="1">
      <alignment horizontal="left" vertical="center" wrapText="1"/>
    </xf>
    <xf numFmtId="0" fontId="6" fillId="0" borderId="5" xfId="0" applyFont="1" applyBorder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6" fillId="0" borderId="6" xfId="0" applyFont="1" applyBorder="1" applyAlignment="1">
      <alignment horizontal="left" vertical="center" wrapText="1"/>
    </xf>
    <xf numFmtId="0" fontId="6" fillId="0" borderId="10" xfId="0" applyFont="1" applyBorder="1" applyAlignment="1">
      <alignment horizontal="left" vertical="center" wrapText="1"/>
    </xf>
    <xf numFmtId="0" fontId="6" fillId="0" borderId="11" xfId="0" applyFont="1" applyBorder="1" applyAlignment="1">
      <alignment horizontal="left" vertical="center" wrapText="1"/>
    </xf>
    <xf numFmtId="0" fontId="6" fillId="0" borderId="12" xfId="0" applyFont="1" applyBorder="1" applyAlignment="1">
      <alignment horizontal="left" vertical="center" wrapText="1"/>
    </xf>
    <xf numFmtId="0" fontId="2" fillId="0" borderId="2" xfId="0" applyFont="1" applyBorder="1" applyAlignment="1">
      <alignment horizontal="left" vertical="center"/>
    </xf>
    <xf numFmtId="0" fontId="2" fillId="0" borderId="3" xfId="0" applyFont="1" applyBorder="1" applyAlignment="1">
      <alignment horizontal="left" vertical="center"/>
    </xf>
    <xf numFmtId="0" fontId="2" fillId="0" borderId="4" xfId="0" applyFont="1" applyBorder="1" applyAlignment="1">
      <alignment horizontal="left" vertical="center"/>
    </xf>
    <xf numFmtId="0" fontId="13" fillId="3" borderId="7" xfId="0" applyFont="1" applyFill="1" applyBorder="1" applyAlignment="1">
      <alignment horizontal="center" vertical="center" wrapText="1"/>
    </xf>
    <xf numFmtId="0" fontId="13" fillId="3" borderId="8" xfId="0" applyFont="1" applyFill="1" applyBorder="1" applyAlignment="1">
      <alignment horizontal="center" vertical="center" wrapText="1"/>
    </xf>
    <xf numFmtId="0" fontId="13" fillId="3" borderId="9" xfId="0" applyFont="1" applyFill="1" applyBorder="1" applyAlignment="1">
      <alignment horizontal="center" vertical="center" wrapText="1"/>
    </xf>
    <xf numFmtId="0" fontId="13" fillId="3" borderId="5" xfId="0" applyFont="1" applyFill="1" applyBorder="1" applyAlignment="1">
      <alignment horizontal="center" vertical="center" wrapText="1"/>
    </xf>
    <xf numFmtId="0" fontId="13" fillId="3" borderId="0" xfId="0" applyFont="1" applyFill="1" applyAlignment="1">
      <alignment horizontal="center" vertical="center" wrapText="1"/>
    </xf>
    <xf numFmtId="0" fontId="13" fillId="3" borderId="6" xfId="0" applyFont="1" applyFill="1" applyBorder="1" applyAlignment="1">
      <alignment horizontal="center" vertical="center" wrapText="1"/>
    </xf>
    <xf numFmtId="0" fontId="13" fillId="3" borderId="10" xfId="0" applyFont="1" applyFill="1" applyBorder="1" applyAlignment="1">
      <alignment horizontal="center" vertical="center" wrapText="1"/>
    </xf>
    <xf numFmtId="0" fontId="13" fillId="3" borderId="11" xfId="0" applyFont="1" applyFill="1" applyBorder="1" applyAlignment="1">
      <alignment horizontal="center" vertical="center" wrapText="1"/>
    </xf>
    <xf numFmtId="0" fontId="13" fillId="3" borderId="12" xfId="0" applyFont="1" applyFill="1" applyBorder="1" applyAlignment="1">
      <alignment horizontal="center" vertical="center" wrapText="1"/>
    </xf>
    <xf numFmtId="0" fontId="31" fillId="7" borderId="0" xfId="0" applyFont="1" applyFill="1" applyAlignment="1">
      <alignment horizontal="center"/>
    </xf>
    <xf numFmtId="0" fontId="3" fillId="3" borderId="28" xfId="0" applyFont="1" applyFill="1" applyBorder="1" applyAlignment="1">
      <alignment horizontal="center"/>
    </xf>
    <xf numFmtId="0" fontId="6" fillId="0" borderId="5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30" fillId="3" borderId="27" xfId="0" applyFont="1" applyFill="1" applyBorder="1" applyAlignment="1">
      <alignment horizontal="center"/>
    </xf>
    <xf numFmtId="0" fontId="3" fillId="3" borderId="27" xfId="0" applyFont="1" applyFill="1" applyBorder="1" applyAlignment="1">
      <alignment horizontal="center"/>
    </xf>
    <xf numFmtId="0" fontId="8" fillId="3" borderId="27" xfId="0" applyFont="1" applyFill="1" applyBorder="1" applyAlignment="1">
      <alignment horizontal="center"/>
    </xf>
    <xf numFmtId="0" fontId="6" fillId="6" borderId="2" xfId="0" applyFont="1" applyFill="1" applyBorder="1" applyAlignment="1">
      <alignment horizontal="center" vertical="top" wrapText="1"/>
    </xf>
    <xf numFmtId="0" fontId="6" fillId="6" borderId="3" xfId="0" applyFont="1" applyFill="1" applyBorder="1" applyAlignment="1">
      <alignment horizontal="center" vertical="top" wrapText="1"/>
    </xf>
    <xf numFmtId="0" fontId="6" fillId="6" borderId="4" xfId="0" applyFont="1" applyFill="1" applyBorder="1" applyAlignment="1">
      <alignment horizontal="center" vertical="top" wrapText="1"/>
    </xf>
    <xf numFmtId="0" fontId="5" fillId="3" borderId="2" xfId="0" applyFont="1" applyFill="1" applyBorder="1" applyAlignment="1">
      <alignment horizontal="center"/>
    </xf>
    <xf numFmtId="0" fontId="5" fillId="3" borderId="3" xfId="0" applyFont="1" applyFill="1" applyBorder="1" applyAlignment="1">
      <alignment horizontal="center"/>
    </xf>
    <xf numFmtId="0" fontId="5" fillId="3" borderId="4" xfId="0" applyFont="1" applyFill="1" applyBorder="1" applyAlignment="1">
      <alignment horizontal="center"/>
    </xf>
    <xf numFmtId="166" fontId="0" fillId="4" borderId="2" xfId="0" applyNumberFormat="1" applyFill="1" applyBorder="1" applyAlignment="1">
      <alignment horizontal="center"/>
    </xf>
    <xf numFmtId="166" fontId="0" fillId="4" borderId="3" xfId="0" applyNumberFormat="1" applyFill="1" applyBorder="1" applyAlignment="1">
      <alignment horizontal="center"/>
    </xf>
    <xf numFmtId="166" fontId="0" fillId="4" borderId="4" xfId="0" applyNumberFormat="1" applyFill="1" applyBorder="1" applyAlignment="1">
      <alignment horizontal="center"/>
    </xf>
    <xf numFmtId="0" fontId="6" fillId="0" borderId="2" xfId="0" applyFont="1" applyBorder="1" applyAlignment="1">
      <alignment horizontal="left" vertical="center" wrapText="1"/>
    </xf>
    <xf numFmtId="0" fontId="6" fillId="0" borderId="3" xfId="0" applyFont="1" applyBorder="1" applyAlignment="1">
      <alignment horizontal="left" vertical="center" wrapText="1"/>
    </xf>
    <xf numFmtId="0" fontId="6" fillId="0" borderId="4" xfId="0" applyFont="1" applyBorder="1" applyAlignment="1">
      <alignment horizontal="left" vertical="center" wrapText="1"/>
    </xf>
    <xf numFmtId="0" fontId="6" fillId="0" borderId="7" xfId="0" applyFont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0" borderId="11" xfId="0" applyFont="1" applyBorder="1" applyAlignment="1">
      <alignment horizontal="center" vertical="center" wrapText="1"/>
    </xf>
    <xf numFmtId="0" fontId="6" fillId="0" borderId="12" xfId="0" applyFont="1" applyBorder="1" applyAlignment="1">
      <alignment horizontal="center" vertical="center" wrapText="1"/>
    </xf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21383572770347997"/>
          <c:y val="0.10916926205596807"/>
          <c:w val="0.69818698115609745"/>
          <c:h val="0.67939928980074971"/>
        </c:manualLayout>
      </c:layout>
      <c:scatterChart>
        <c:scatterStyle val="smoothMarker"/>
        <c:varyColors val="0"/>
        <c:ser>
          <c:idx val="0"/>
          <c:order val="0"/>
          <c:trendline>
            <c:trendlineType val="linear"/>
            <c:dispRSqr val="0"/>
            <c:dispEq val="0"/>
          </c:trendline>
          <c:trendline>
            <c:trendlineType val="linear"/>
            <c:dispRSqr val="0"/>
            <c:dispEq val="0"/>
          </c:trendline>
          <c:trendline>
            <c:trendlineType val="linear"/>
            <c:dispRSqr val="0"/>
            <c:dispEq val="0"/>
          </c:trendline>
          <c:trendline>
            <c:spPr>
              <a:ln w="19050">
                <a:solidFill>
                  <a:schemeClr val="bg1">
                    <a:lumMod val="50000"/>
                  </a:schemeClr>
                </a:solidFill>
                <a:prstDash val="sysDash"/>
              </a:ln>
            </c:spPr>
            <c:trendlineType val="linear"/>
            <c:forward val="0.1"/>
            <c:dispRSqr val="1"/>
            <c:dispEq val="1"/>
            <c:trendlineLbl>
              <c:layout>
                <c:manualLayout>
                  <c:x val="0.18046284737899834"/>
                  <c:y val="-0.5033374280900309"/>
                </c:manualLayout>
              </c:layout>
              <c:tx>
                <c:rich>
                  <a:bodyPr/>
                  <a:lstStyle/>
                  <a:p>
                    <a:pPr>
                      <a:defRPr/>
                    </a:pPr>
                    <a:r>
                      <a:rPr lang="en-US" b="1" baseline="0"/>
                      <a:t>y = -1.6709x + 119.12</a:t>
                    </a:r>
                    <a:br>
                      <a:rPr lang="en-US" b="1" baseline="0"/>
                    </a:br>
                    <a:r>
                      <a:rPr lang="en-US" b="1" baseline="0"/>
                      <a:t>R² = 0.9341</a:t>
                    </a:r>
                    <a:endParaRPr lang="en-US" b="1"/>
                  </a:p>
                </c:rich>
              </c:tx>
              <c:numFmt formatCode="General" sourceLinked="0"/>
            </c:trendlineLbl>
          </c:trendline>
          <c:xVal>
            <c:numRef>
              <c:f>'C - Transformador em carga'!$E$5:$E$13</c:f>
              <c:numCache>
                <c:formatCode>0.0</c:formatCode>
                <c:ptCount val="9"/>
                <c:pt idx="0">
                  <c:v>2.883</c:v>
                </c:pt>
                <c:pt idx="1">
                  <c:v>2.5150000000000001</c:v>
                </c:pt>
                <c:pt idx="2">
                  <c:v>2.1549999999999998</c:v>
                </c:pt>
                <c:pt idx="3">
                  <c:v>1.8029999999999999</c:v>
                </c:pt>
                <c:pt idx="4">
                  <c:v>1.399</c:v>
                </c:pt>
                <c:pt idx="5">
                  <c:v>1.0029999999999999</c:v>
                </c:pt>
                <c:pt idx="6">
                  <c:v>0.59799999999999998</c:v>
                </c:pt>
                <c:pt idx="7">
                  <c:v>0.2</c:v>
                </c:pt>
                <c:pt idx="8">
                  <c:v>3.0000000000000001E-3</c:v>
                </c:pt>
              </c:numCache>
            </c:numRef>
          </c:xVal>
          <c:yVal>
            <c:numRef>
              <c:f>'C - Transformador em carga'!$D$5:$D$13</c:f>
              <c:numCache>
                <c:formatCode>0.0</c:formatCode>
                <c:ptCount val="9"/>
                <c:pt idx="0">
                  <c:v>114</c:v>
                </c:pt>
                <c:pt idx="1">
                  <c:v>114.7</c:v>
                </c:pt>
                <c:pt idx="2">
                  <c:v>116.2</c:v>
                </c:pt>
                <c:pt idx="3">
                  <c:v>116.7</c:v>
                </c:pt>
                <c:pt idx="4">
                  <c:v>116.5</c:v>
                </c:pt>
                <c:pt idx="5">
                  <c:v>116.9</c:v>
                </c:pt>
                <c:pt idx="6">
                  <c:v>117.9</c:v>
                </c:pt>
                <c:pt idx="7">
                  <c:v>118.6</c:v>
                </c:pt>
                <c:pt idx="8">
                  <c:v>119.6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9B3-4C2F-B8C4-3C18A0CE4B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17262832"/>
        <c:axId val="1417267728"/>
      </c:scatterChart>
      <c:valAx>
        <c:axId val="1417262832"/>
        <c:scaling>
          <c:orientation val="minMax"/>
        </c:scaling>
        <c:delete val="0"/>
        <c:axPos val="b"/>
        <c:majorGridlines>
          <c:spPr>
            <a:ln w="3175">
              <a:solidFill>
                <a:srgbClr val="C0C0C0"/>
              </a:solidFill>
              <a:prstDash val="solid"/>
            </a:ln>
          </c:spPr>
        </c:majorGridlines>
        <c:min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 b="1"/>
                  <a:t>Is [A]</a:t>
                </a:r>
              </a:p>
            </c:rich>
          </c:tx>
          <c:layout>
            <c:manualLayout>
              <c:xMode val="edge"/>
              <c:yMode val="edge"/>
              <c:x val="0.50636927114879871"/>
              <c:y val="0.88445187318337126"/>
            </c:manualLayout>
          </c:layout>
          <c:overlay val="0"/>
          <c:spPr>
            <a:noFill/>
            <a:ln w="25400">
              <a:noFill/>
            </a:ln>
          </c:spPr>
        </c:title>
        <c:numFmt formatCode="0.0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pt-PT"/>
          </a:p>
        </c:txPr>
        <c:crossAx val="1417267728"/>
        <c:crossesAt val="0"/>
        <c:crossBetween val="midCat"/>
      </c:valAx>
      <c:valAx>
        <c:axId val="1417267728"/>
        <c:scaling>
          <c:orientation val="minMax"/>
        </c:scaling>
        <c:delete val="0"/>
        <c:axPos val="l"/>
        <c:majorGridlines>
          <c:spPr>
            <a:ln w="3175">
              <a:solidFill>
                <a:srgbClr val="C0C0C0"/>
              </a:solidFill>
              <a:prstDash val="sysDash"/>
            </a:ln>
          </c:spPr>
        </c:majorGridlines>
        <c:min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 b="1"/>
                  <a:t>Vs [V]</a:t>
                </a:r>
              </a:p>
            </c:rich>
          </c:tx>
          <c:layout>
            <c:manualLayout>
              <c:xMode val="edge"/>
              <c:yMode val="edge"/>
              <c:x val="3.5343024429638603E-2"/>
              <c:y val="0.32823891898423185"/>
            </c:manualLayout>
          </c:layout>
          <c:overlay val="0"/>
          <c:spPr>
            <a:noFill/>
            <a:ln w="25400">
              <a:noFill/>
            </a:ln>
          </c:spPr>
        </c:title>
        <c:numFmt formatCode="0.0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/>
            </a:pPr>
            <a:endParaRPr lang="pt-PT"/>
          </a:p>
        </c:txPr>
        <c:crossAx val="1417262832"/>
        <c:crosses val="autoZero"/>
        <c:crossBetween val="midCat"/>
      </c:valAx>
      <c:spPr>
        <a:solidFill>
          <a:srgbClr val="FFFFFF"/>
        </a:solid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2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pt-PT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20935137389695666"/>
          <c:y val="0.11377270457969345"/>
          <c:w val="0.74534018359790621"/>
          <c:h val="0.62275585664674304"/>
        </c:manualLayout>
      </c:layout>
      <c:scatterChart>
        <c:scatterStyle val="lineMarker"/>
        <c:varyColors val="0"/>
        <c:ser>
          <c:idx val="2"/>
          <c:order val="0"/>
          <c:spPr>
            <a:ln w="3175">
              <a:solidFill>
                <a:srgbClr val="F20884"/>
              </a:solidFill>
              <a:prstDash val="solid"/>
            </a:ln>
          </c:spPr>
          <c:marker>
            <c:symbol val="triangle"/>
            <c:size val="3"/>
            <c:spPr>
              <a:solidFill>
                <a:srgbClr val="FFFF00"/>
              </a:solidFill>
              <a:ln>
                <a:solidFill>
                  <a:srgbClr val="F20884"/>
                </a:solidFill>
                <a:prstDash val="solid"/>
              </a:ln>
            </c:spPr>
          </c:marker>
          <c:trendline>
            <c:trendlineType val="linear"/>
            <c:dispRSqr val="0"/>
            <c:dispEq val="0"/>
          </c:trendline>
          <c:trendline>
            <c:spPr>
              <a:ln w="15875">
                <a:solidFill>
                  <a:schemeClr val="bg1">
                    <a:lumMod val="50000"/>
                  </a:schemeClr>
                </a:solidFill>
                <a:prstDash val="dash"/>
              </a:ln>
            </c:spPr>
            <c:trendlineType val="linear"/>
            <c:dispRSqr val="1"/>
            <c:dispEq val="1"/>
            <c:trendlineLbl>
              <c:layout>
                <c:manualLayout>
                  <c:x val="0.2166221332737189"/>
                  <c:y val="0.45904961368320008"/>
                </c:manualLayout>
              </c:layout>
              <c:tx>
                <c:rich>
                  <a:bodyPr/>
                  <a:lstStyle/>
                  <a:p>
                    <a:pPr>
                      <a:defRPr/>
                    </a:pPr>
                    <a:r>
                      <a:rPr lang="en-US" b="1" baseline="0"/>
                      <a:t>y = 0.499x + 0.0626</a:t>
                    </a:r>
                    <a:br>
                      <a:rPr lang="en-US" b="1" baseline="0"/>
                    </a:br>
                    <a:r>
                      <a:rPr lang="en-US" b="1" baseline="0"/>
                      <a:t>R² = 0.9987</a:t>
                    </a:r>
                    <a:endParaRPr lang="en-US" b="1"/>
                  </a:p>
                </c:rich>
              </c:tx>
              <c:numFmt formatCode="General" sourceLinked="0"/>
            </c:trendlineLbl>
          </c:trendline>
          <c:xVal>
            <c:numRef>
              <c:f>'C - Transformador em carga'!$E$5:$E$13</c:f>
              <c:numCache>
                <c:formatCode>0.0</c:formatCode>
                <c:ptCount val="9"/>
                <c:pt idx="0">
                  <c:v>2.883</c:v>
                </c:pt>
                <c:pt idx="1">
                  <c:v>2.5150000000000001</c:v>
                </c:pt>
                <c:pt idx="2">
                  <c:v>2.1549999999999998</c:v>
                </c:pt>
                <c:pt idx="3">
                  <c:v>1.8029999999999999</c:v>
                </c:pt>
                <c:pt idx="4">
                  <c:v>1.399</c:v>
                </c:pt>
                <c:pt idx="5">
                  <c:v>1.0029999999999999</c:v>
                </c:pt>
                <c:pt idx="6">
                  <c:v>0.59799999999999998</c:v>
                </c:pt>
                <c:pt idx="7">
                  <c:v>0.2</c:v>
                </c:pt>
                <c:pt idx="8">
                  <c:v>3.0000000000000001E-3</c:v>
                </c:pt>
              </c:numCache>
            </c:numRef>
          </c:xVal>
          <c:yVal>
            <c:numRef>
              <c:f>'C - Transformador em carga'!$C$5:$C$13</c:f>
              <c:numCache>
                <c:formatCode>0.0</c:formatCode>
                <c:ptCount val="9"/>
                <c:pt idx="0">
                  <c:v>1.53</c:v>
                </c:pt>
                <c:pt idx="1">
                  <c:v>1.3149999999999999</c:v>
                </c:pt>
                <c:pt idx="2">
                  <c:v>1.1299999999999999</c:v>
                </c:pt>
                <c:pt idx="3">
                  <c:v>0.95299999999999996</c:v>
                </c:pt>
                <c:pt idx="4">
                  <c:v>0.747</c:v>
                </c:pt>
                <c:pt idx="5">
                  <c:v>0.54600000000000004</c:v>
                </c:pt>
                <c:pt idx="6">
                  <c:v>0.34799999999999998</c:v>
                </c:pt>
                <c:pt idx="7">
                  <c:v>0.16500000000000001</c:v>
                </c:pt>
                <c:pt idx="8">
                  <c:v>9.6000000000000002E-2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58C-461A-B34E-A0DED5371C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17268816"/>
        <c:axId val="1417263376"/>
      </c:scatterChart>
      <c:valAx>
        <c:axId val="1417268816"/>
        <c:scaling>
          <c:orientation val="minMax"/>
        </c:scaling>
        <c:delete val="0"/>
        <c:axPos val="b"/>
        <c:majorGridlines>
          <c:spPr>
            <a:ln w="3175">
              <a:solidFill>
                <a:srgbClr val="C0C0C0"/>
              </a:solidFill>
              <a:prstDash val="solid"/>
            </a:ln>
          </c:spPr>
        </c:majorGridlines>
        <c:min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 b="1"/>
                  <a:t>Is [A]</a:t>
                </a:r>
              </a:p>
            </c:rich>
          </c:tx>
          <c:layout>
            <c:manualLayout>
              <c:xMode val="edge"/>
              <c:yMode val="edge"/>
              <c:x val="0.49831426541931778"/>
              <c:y val="0.84431332272724213"/>
            </c:manualLayout>
          </c:layout>
          <c:overlay val="0"/>
          <c:spPr>
            <a:noFill/>
            <a:ln w="25400">
              <a:noFill/>
            </a:ln>
          </c:spPr>
        </c:title>
        <c:numFmt formatCode="0.0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pt-PT"/>
          </a:p>
        </c:txPr>
        <c:crossAx val="1417263376"/>
        <c:crosses val="autoZero"/>
        <c:crossBetween val="midCat"/>
      </c:valAx>
      <c:valAx>
        <c:axId val="1417263376"/>
        <c:scaling>
          <c:orientation val="minMax"/>
        </c:scaling>
        <c:delete val="0"/>
        <c:axPos val="l"/>
        <c:majorGridlines>
          <c:spPr>
            <a:ln w="3175">
              <a:solidFill>
                <a:srgbClr val="C0C0C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 b="1"/>
                  <a:t>Ip [A]</a:t>
                </a:r>
              </a:p>
            </c:rich>
          </c:tx>
          <c:layout>
            <c:manualLayout>
              <c:xMode val="edge"/>
              <c:yMode val="edge"/>
              <c:x val="4.3752122155555892E-2"/>
              <c:y val="0.35503634935658618"/>
            </c:manualLayout>
          </c:layout>
          <c:overlay val="0"/>
          <c:spPr>
            <a:noFill/>
            <a:ln w="25400">
              <a:noFill/>
            </a:ln>
          </c:spPr>
        </c:title>
        <c:numFmt formatCode="0.0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/>
            </a:pPr>
            <a:endParaRPr lang="pt-PT"/>
          </a:p>
        </c:txPr>
        <c:crossAx val="1417268816"/>
        <c:crosses val="autoZero"/>
        <c:crossBetween val="midCat"/>
      </c:valAx>
      <c:spPr>
        <a:solidFill>
          <a:srgbClr val="FFFFFF"/>
        </a:solid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2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pt-PT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1407964653377379"/>
          <c:y val="0.11949654630767063"/>
          <c:w val="0.73036113211377318"/>
          <c:h val="0.60377173075210433"/>
        </c:manualLayout>
      </c:layout>
      <c:scatterChart>
        <c:scatterStyle val="smoothMarker"/>
        <c:varyColors val="0"/>
        <c:ser>
          <c:idx val="0"/>
          <c:order val="0"/>
          <c:tx>
            <c:v>Rendimento</c:v>
          </c:tx>
          <c:spPr>
            <a:ln w="12700">
              <a:solidFill>
                <a:srgbClr val="000080"/>
              </a:solidFill>
              <a:prstDash val="solid"/>
            </a:ln>
          </c:spPr>
          <c:marker>
            <c:symbol val="diamond"/>
            <c:size val="5"/>
            <c:spPr>
              <a:solidFill>
                <a:srgbClr val="000080"/>
              </a:solidFill>
              <a:ln>
                <a:solidFill>
                  <a:srgbClr val="000080"/>
                </a:solidFill>
                <a:prstDash val="solid"/>
              </a:ln>
            </c:spPr>
          </c:marker>
          <c:xVal>
            <c:numRef>
              <c:f>'C - Transformador em carga'!$E$5:$E$13</c:f>
              <c:numCache>
                <c:formatCode>0.0</c:formatCode>
                <c:ptCount val="9"/>
                <c:pt idx="0">
                  <c:v>2.883</c:v>
                </c:pt>
                <c:pt idx="1">
                  <c:v>2.5150000000000001</c:v>
                </c:pt>
                <c:pt idx="2">
                  <c:v>2.1549999999999998</c:v>
                </c:pt>
                <c:pt idx="3">
                  <c:v>1.8029999999999999</c:v>
                </c:pt>
                <c:pt idx="4">
                  <c:v>1.399</c:v>
                </c:pt>
                <c:pt idx="5">
                  <c:v>1.0029999999999999</c:v>
                </c:pt>
                <c:pt idx="6">
                  <c:v>0.59799999999999998</c:v>
                </c:pt>
                <c:pt idx="7">
                  <c:v>0.2</c:v>
                </c:pt>
                <c:pt idx="8">
                  <c:v>3.0000000000000001E-3</c:v>
                </c:pt>
              </c:numCache>
            </c:numRef>
          </c:xVal>
          <c:yVal>
            <c:numRef>
              <c:f>'C - Transformador em carga'!$J$5:$J$13</c:f>
              <c:numCache>
                <c:formatCode>0.00</c:formatCode>
                <c:ptCount val="9"/>
                <c:pt idx="0">
                  <c:v>93.47770439768594</c:v>
                </c:pt>
                <c:pt idx="1">
                  <c:v>95.253669787630287</c:v>
                </c:pt>
                <c:pt idx="2">
                  <c:v>95.724688927540669</c:v>
                </c:pt>
                <c:pt idx="3">
                  <c:v>95.41360993487335</c:v>
                </c:pt>
                <c:pt idx="4">
                  <c:v>95.276886293353911</c:v>
                </c:pt>
                <c:pt idx="5">
                  <c:v>93.529996426337874</c:v>
                </c:pt>
                <c:pt idx="6">
                  <c:v>88.047925189947392</c:v>
                </c:pt>
                <c:pt idx="7">
                  <c:v>62.612184563404071</c:v>
                </c:pt>
                <c:pt idx="8">
                  <c:v>1.6214750542299348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4EA-4603-8D30-E3EABF046F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17269360"/>
        <c:axId val="1417269904"/>
      </c:scatterChart>
      <c:valAx>
        <c:axId val="1417269360"/>
        <c:scaling>
          <c:orientation val="minMax"/>
        </c:scaling>
        <c:delete val="0"/>
        <c:axPos val="b"/>
        <c:majorGridlines>
          <c:spPr>
            <a:ln w="3175">
              <a:solidFill>
                <a:srgbClr val="C0C0C0"/>
              </a:solidFill>
              <a:prstDash val="solid"/>
            </a:ln>
          </c:spPr>
        </c:majorGridlines>
        <c:minorGridlines/>
        <c:title>
          <c:tx>
            <c:rich>
              <a:bodyPr/>
              <a:lstStyle/>
              <a:p>
                <a:pPr>
                  <a:defRPr sz="12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 sz="1200"/>
                  <a:t>Is [A]</a:t>
                </a:r>
              </a:p>
            </c:rich>
          </c:tx>
          <c:layout>
            <c:manualLayout>
              <c:xMode val="edge"/>
              <c:yMode val="edge"/>
              <c:x val="0.4168418295121939"/>
              <c:y val="0.83647555564505838"/>
            </c:manualLayout>
          </c:layout>
          <c:overlay val="0"/>
          <c:spPr>
            <a:noFill/>
            <a:ln w="25400">
              <a:noFill/>
            </a:ln>
          </c:spPr>
        </c:title>
        <c:numFmt formatCode="0.0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pt-PT"/>
          </a:p>
        </c:txPr>
        <c:crossAx val="1417269904"/>
        <c:crosses val="autoZero"/>
        <c:crossBetween val="midCat"/>
      </c:valAx>
      <c:valAx>
        <c:axId val="1417269904"/>
        <c:scaling>
          <c:orientation val="minMax"/>
        </c:scaling>
        <c:delete val="0"/>
        <c:axPos val="l"/>
        <c:majorGridlines>
          <c:spPr>
            <a:ln w="3175">
              <a:solidFill>
                <a:srgbClr val="C0C0C0"/>
              </a:solidFill>
              <a:prstDash val="sysDash"/>
            </a:ln>
          </c:spPr>
        </c:majorGridlines>
        <c:minorGridlines/>
        <c:title>
          <c:tx>
            <c:rich>
              <a:bodyPr/>
              <a:lstStyle/>
              <a:p>
                <a:pPr>
                  <a:defRPr sz="12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l-GR" sz="1200"/>
                  <a:t>η [%]</a:t>
                </a:r>
                <a:endParaRPr lang="en-US" sz="1200"/>
              </a:p>
            </c:rich>
          </c:tx>
          <c:layout>
            <c:manualLayout>
              <c:xMode val="edge"/>
              <c:yMode val="edge"/>
              <c:x val="8.260311031178684E-3"/>
              <c:y val="0.38637211269307448"/>
            </c:manualLayout>
          </c:layout>
          <c:overlay val="0"/>
          <c:spPr>
            <a:noFill/>
            <a:ln w="25400">
              <a:noFill/>
            </a:ln>
          </c:spPr>
        </c:title>
        <c:numFmt formatCode="0.00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pt-PT"/>
          </a:p>
        </c:txPr>
        <c:crossAx val="1417269360"/>
        <c:crosses val="autoZero"/>
        <c:crossBetween val="midCat"/>
      </c:valAx>
      <c:spPr>
        <a:solidFill>
          <a:srgbClr val="FFFFFF"/>
        </a:solid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8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pt-PT"/>
    </a:p>
  </c:txPr>
  <c:printSettings>
    <c:headerFooter alignWithMargins="0"/>
    <c:pageMargins b="1" l="0.75" r="0.75" t="1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sv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sv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image" Target="../media/image8.sv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7.png"/><Relationship Id="rId5" Type="http://schemas.openxmlformats.org/officeDocument/2006/relationships/image" Target="../media/image6.svg"/><Relationship Id="rId4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27</xdr:row>
      <xdr:rowOff>323850</xdr:rowOff>
    </xdr:from>
    <xdr:to>
      <xdr:col>12</xdr:col>
      <xdr:colOff>276225</xdr:colOff>
      <xdr:row>29</xdr:row>
      <xdr:rowOff>2695575</xdr:rowOff>
    </xdr:to>
    <xdr:pic>
      <xdr:nvPicPr>
        <xdr:cNvPr id="15" name="Graphic 10">
          <a:extLst>
            <a:ext uri="{FF2B5EF4-FFF2-40B4-BE49-F238E27FC236}">
              <a16:creationId xmlns:a16="http://schemas.microsoft.com/office/drawing/2014/main" id="{4D3123DD-12A3-1990-1C03-3B5A0367D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71500" y="5648325"/>
          <a:ext cx="7200900" cy="79152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257175</xdr:colOff>
      <xdr:row>23</xdr:row>
      <xdr:rowOff>152400</xdr:rowOff>
    </xdr:from>
    <xdr:to>
      <xdr:col>13</xdr:col>
      <xdr:colOff>371475</xdr:colOff>
      <xdr:row>25</xdr:row>
      <xdr:rowOff>38100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5D5E3E4F-37E7-535E-45AF-60C3274E7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9125" y="4638675"/>
          <a:ext cx="7200900" cy="4857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22</xdr:row>
      <xdr:rowOff>0</xdr:rowOff>
    </xdr:from>
    <xdr:to>
      <xdr:col>11</xdr:col>
      <xdr:colOff>332700</xdr:colOff>
      <xdr:row>45</xdr:row>
      <xdr:rowOff>0</xdr:rowOff>
    </xdr:to>
    <xdr:graphicFrame macro="">
      <xdr:nvGraphicFramePr>
        <xdr:cNvPr id="396967" name="Chart 5">
          <a:extLst>
            <a:ext uri="{FF2B5EF4-FFF2-40B4-BE49-F238E27FC236}">
              <a16:creationId xmlns:a16="http://schemas.microsoft.com/office/drawing/2014/main" id="{00000000-0008-0000-0300-0000A70E06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1904</xdr:colOff>
      <xdr:row>45</xdr:row>
      <xdr:rowOff>1905</xdr:rowOff>
    </xdr:from>
    <xdr:to>
      <xdr:col>11</xdr:col>
      <xdr:colOff>323174</xdr:colOff>
      <xdr:row>68</xdr:row>
      <xdr:rowOff>1905</xdr:rowOff>
    </xdr:to>
    <xdr:graphicFrame macro="">
      <xdr:nvGraphicFramePr>
        <xdr:cNvPr id="396968" name="Chart 3">
          <a:extLst>
            <a:ext uri="{FF2B5EF4-FFF2-40B4-BE49-F238E27FC236}">
              <a16:creationId xmlns:a16="http://schemas.microsoft.com/office/drawing/2014/main" id="{00000000-0008-0000-0300-0000A80E06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3809</xdr:colOff>
      <xdr:row>67</xdr:row>
      <xdr:rowOff>167640</xdr:rowOff>
    </xdr:from>
    <xdr:to>
      <xdr:col>11</xdr:col>
      <xdr:colOff>323999</xdr:colOff>
      <xdr:row>90</xdr:row>
      <xdr:rowOff>167640</xdr:rowOff>
    </xdr:to>
    <xdr:graphicFrame macro="">
      <xdr:nvGraphicFramePr>
        <xdr:cNvPr id="396969" name="Chart 2">
          <a:extLst>
            <a:ext uri="{FF2B5EF4-FFF2-40B4-BE49-F238E27FC236}">
              <a16:creationId xmlns:a16="http://schemas.microsoft.com/office/drawing/2014/main" id="{00000000-0008-0000-0300-0000A90E06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28575</xdr:colOff>
      <xdr:row>19</xdr:row>
      <xdr:rowOff>9525</xdr:rowOff>
    </xdr:from>
    <xdr:to>
      <xdr:col>29</xdr:col>
      <xdr:colOff>9525</xdr:colOff>
      <xdr:row>20</xdr:row>
      <xdr:rowOff>2728176</xdr:rowOff>
    </xdr:to>
    <xdr:pic>
      <xdr:nvPicPr>
        <xdr:cNvPr id="4" name="Graphic 2">
          <a:extLst>
            <a:ext uri="{FF2B5EF4-FFF2-40B4-BE49-F238E27FC236}">
              <a16:creationId xmlns:a16="http://schemas.microsoft.com/office/drawing/2014/main" id="{967594D0-F0F7-9C4E-1412-EF6CF5B99AAB}"/>
            </a:ext>
            <a:ext uri="{147F2762-F138-4A5C-976F-8EAC2B608ADB}">
              <a16:predDERef xmlns:a16="http://schemas.microsoft.com/office/drawing/2014/main" pred="{00000000-0008-0000-0300-0000A90E0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201275" y="4476750"/>
          <a:ext cx="6477000" cy="7919301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19</xdr:row>
      <xdr:rowOff>0</xdr:rowOff>
    </xdr:from>
    <xdr:to>
      <xdr:col>13</xdr:col>
      <xdr:colOff>342900</xdr:colOff>
      <xdr:row>20</xdr:row>
      <xdr:rowOff>2714625</xdr:rowOff>
    </xdr:to>
    <xdr:pic>
      <xdr:nvPicPr>
        <xdr:cNvPr id="7" name="Graphic 6">
          <a:extLst>
            <a:ext uri="{FF2B5EF4-FFF2-40B4-BE49-F238E27FC236}">
              <a16:creationId xmlns:a16="http://schemas.microsoft.com/office/drawing/2014/main" id="{A97B3DBE-1A23-C809-9007-F1B942978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590550" y="4467225"/>
          <a:ext cx="7200900" cy="79152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xmlns:mc="http://schemas.openxmlformats.org/markup-compatibility/2006" xmlns:a14="http://schemas.microsoft.com/office/drawing/2010/main" val="090000" mc:Ignorable="a14" a14:legacySpreadsheetColorIndex="9"/>
        </a:solidFill>
        <a:ln w="9525" cap="flat" cmpd="sng" algn="ctr">
          <a:solidFill>
            <a:srgbClr xmlns:mc="http://schemas.openxmlformats.org/markup-compatibility/2006" xmlns:a14="http://schemas.microsoft.com/office/drawing/2010/main" val="400000" mc:Ignorable="a14" a14:legacySpreadsheetColorIndex="64"/>
          </a:solidFill>
          <a:prstDash val="solid"/>
          <a:round/>
          <a:headEnd type="none" w="med" len="med"/>
          <a:tailEnd type="none" w="med" len="med"/>
        </a:ln>
        <a:effectLst/>
        <a:extLst>
          <a:ext uri="{AF507438-7753-43e0-B8FC-AC1667EBCBE1}">
            <a14:hiddenEffects xmlns=""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xmlns:mc="http://schemas.openxmlformats.org/markup-compatibility/2006" xmlns:a14="http://schemas.microsoft.com/office/drawing/2010/main" val="090000" mc:Ignorable="a14" a14:legacySpreadsheetColorIndex="9"/>
        </a:solidFill>
        <a:ln w="9525" cap="flat" cmpd="sng" algn="ctr">
          <a:solidFill>
            <a:srgbClr xmlns:mc="http://schemas.openxmlformats.org/markup-compatibility/2006" xmlns:a14="http://schemas.microsoft.com/office/drawing/2010/main" val="400000" mc:Ignorable="a14" a14:legacySpreadsheetColorIndex="64"/>
          </a:solidFill>
          <a:prstDash val="solid"/>
          <a:round/>
          <a:headEnd type="none" w="med" len="med"/>
          <a:tailEnd type="none" w="med" len="med"/>
        </a:ln>
        <a:effectLst/>
        <a:extLst>
          <a:ext uri="{AF507438-7753-43e0-B8FC-AC1667EBCBE1}">
            <a14:hiddenEffects xmlns=""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24"/>
  <sheetViews>
    <sheetView workbookViewId="0">
      <selection activeCell="C7" sqref="C7:H7"/>
    </sheetView>
  </sheetViews>
  <sheetFormatPr defaultColWidth="8.85546875" defaultRowHeight="12.75" x14ac:dyDescent="0.2"/>
  <cols>
    <col min="2" max="2" width="11.28515625" bestFit="1" customWidth="1"/>
    <col min="3" max="3" width="10" bestFit="1" customWidth="1"/>
    <col min="4" max="4" width="10.7109375" bestFit="1" customWidth="1"/>
    <col min="5" max="5" width="10.7109375" customWidth="1"/>
  </cols>
  <sheetData>
    <row r="1" spans="1:10" ht="20.25" customHeight="1" x14ac:dyDescent="0.2">
      <c r="A1" s="15"/>
      <c r="B1" s="15"/>
      <c r="C1" s="15"/>
      <c r="D1" s="15"/>
      <c r="E1" s="15"/>
      <c r="F1" s="15"/>
      <c r="G1" s="15"/>
      <c r="H1" s="15"/>
      <c r="I1" s="15"/>
      <c r="J1" s="15"/>
    </row>
    <row r="2" spans="1:10" ht="25.5" x14ac:dyDescent="0.2">
      <c r="A2" s="15"/>
      <c r="B2" s="105" t="s">
        <v>0</v>
      </c>
      <c r="C2" s="106"/>
      <c r="D2" s="106"/>
      <c r="E2" s="106"/>
      <c r="F2" s="106"/>
      <c r="G2" s="106"/>
      <c r="H2" s="107"/>
      <c r="I2" s="15"/>
      <c r="J2" s="15"/>
    </row>
    <row r="3" spans="1:10" ht="20.25" x14ac:dyDescent="0.2">
      <c r="A3" s="15"/>
      <c r="B3" s="108" t="s">
        <v>1</v>
      </c>
      <c r="C3" s="109"/>
      <c r="D3" s="109"/>
      <c r="E3" s="109"/>
      <c r="F3" s="109"/>
      <c r="G3" s="109"/>
      <c r="H3" s="110"/>
      <c r="I3" s="15"/>
      <c r="J3" s="15"/>
    </row>
    <row r="4" spans="1:10" ht="20.25" x14ac:dyDescent="0.3">
      <c r="A4" s="15"/>
      <c r="B4" s="32"/>
      <c r="C4" s="15"/>
      <c r="D4" s="15"/>
      <c r="E4" s="15"/>
      <c r="F4" s="15"/>
      <c r="G4" s="15"/>
      <c r="H4" s="15"/>
      <c r="I4" s="15"/>
      <c r="J4" s="15"/>
    </row>
    <row r="5" spans="1:10" ht="20.25" customHeight="1" x14ac:dyDescent="0.25">
      <c r="A5" s="15"/>
      <c r="B5" s="11" t="s">
        <v>2</v>
      </c>
      <c r="C5" s="111" t="s">
        <v>3</v>
      </c>
      <c r="D5" s="112"/>
      <c r="E5" s="112"/>
      <c r="F5" s="112"/>
      <c r="G5" s="112"/>
      <c r="H5" s="113"/>
      <c r="I5" s="15"/>
      <c r="J5" s="15"/>
    </row>
    <row r="6" spans="1:10" ht="20.25" customHeight="1" x14ac:dyDescent="0.25">
      <c r="A6" s="15"/>
      <c r="B6" s="11" t="s">
        <v>4</v>
      </c>
      <c r="C6" s="114">
        <v>45198</v>
      </c>
      <c r="D6" s="112"/>
      <c r="E6" s="112"/>
      <c r="F6" s="112"/>
      <c r="G6" s="112"/>
      <c r="H6" s="113"/>
      <c r="I6" s="15"/>
      <c r="J6" s="15"/>
    </row>
    <row r="7" spans="1:10" ht="20.25" customHeight="1" x14ac:dyDescent="0.2">
      <c r="A7" s="15"/>
      <c r="B7" s="11" t="s">
        <v>5</v>
      </c>
      <c r="C7" s="115" t="s">
        <v>6</v>
      </c>
      <c r="D7" s="116"/>
      <c r="E7" s="116"/>
      <c r="F7" s="116"/>
      <c r="G7" s="116"/>
      <c r="H7" s="117"/>
      <c r="I7" s="15"/>
      <c r="J7" s="15"/>
    </row>
    <row r="8" spans="1:10" ht="20.25" customHeight="1" x14ac:dyDescent="0.2">
      <c r="A8" s="15"/>
      <c r="B8" s="12" t="s">
        <v>7</v>
      </c>
      <c r="C8" s="115" t="s">
        <v>8</v>
      </c>
      <c r="D8" s="116"/>
      <c r="E8" s="116"/>
      <c r="F8" s="116"/>
      <c r="G8" s="116"/>
      <c r="H8" s="117"/>
      <c r="I8" s="15"/>
      <c r="J8" s="15"/>
    </row>
    <row r="9" spans="1:10" ht="20.25" x14ac:dyDescent="0.3">
      <c r="A9" s="24"/>
      <c r="B9" s="32"/>
      <c r="C9" s="15"/>
      <c r="D9" s="15"/>
      <c r="E9" s="15"/>
      <c r="F9" s="15"/>
      <c r="G9" s="15"/>
      <c r="H9" s="15"/>
      <c r="I9" s="15"/>
      <c r="J9" s="15"/>
    </row>
    <row r="10" spans="1:10" s="1" customFormat="1" ht="15.75" x14ac:dyDescent="0.2">
      <c r="A10" s="24"/>
      <c r="B10" s="34" t="s">
        <v>9</v>
      </c>
      <c r="C10" s="9"/>
      <c r="D10" s="9"/>
      <c r="E10" s="9"/>
      <c r="F10" s="9"/>
      <c r="G10" s="9"/>
      <c r="H10" s="9"/>
      <c r="I10" s="24"/>
      <c r="J10" s="24"/>
    </row>
    <row r="11" spans="1:10" s="1" customFormat="1" ht="15.75" x14ac:dyDescent="0.25">
      <c r="A11" s="33"/>
      <c r="B11" s="35" t="s">
        <v>10</v>
      </c>
      <c r="C11" s="102" t="s">
        <v>11</v>
      </c>
      <c r="D11" s="103"/>
      <c r="E11" s="103"/>
      <c r="F11" s="103"/>
      <c r="G11" s="103"/>
      <c r="H11" s="104"/>
      <c r="I11" s="24"/>
      <c r="J11" s="24"/>
    </row>
    <row r="12" spans="1:10" s="1" customFormat="1" ht="15" x14ac:dyDescent="0.2">
      <c r="A12" s="24"/>
      <c r="B12" s="13">
        <v>99995</v>
      </c>
      <c r="C12" s="99" t="s">
        <v>12</v>
      </c>
      <c r="D12" s="100"/>
      <c r="E12" s="100"/>
      <c r="F12" s="100"/>
      <c r="G12" s="100"/>
      <c r="H12" s="101"/>
      <c r="I12" s="24"/>
      <c r="J12" s="24"/>
    </row>
    <row r="13" spans="1:10" s="1" customFormat="1" ht="15" x14ac:dyDescent="0.2">
      <c r="A13" s="24"/>
      <c r="B13" s="13">
        <v>100029</v>
      </c>
      <c r="C13" s="99" t="s">
        <v>13</v>
      </c>
      <c r="D13" s="100"/>
      <c r="E13" s="100"/>
      <c r="F13" s="100"/>
      <c r="G13" s="100"/>
      <c r="H13" s="101"/>
      <c r="I13" s="24"/>
      <c r="J13" s="24"/>
    </row>
    <row r="14" spans="1:10" s="1" customFormat="1" ht="15" x14ac:dyDescent="0.2">
      <c r="A14" s="24"/>
      <c r="B14" s="13">
        <v>103767</v>
      </c>
      <c r="C14" s="99" t="s">
        <v>14</v>
      </c>
      <c r="D14" s="100"/>
      <c r="E14" s="100"/>
      <c r="F14" s="100"/>
      <c r="G14" s="100"/>
      <c r="H14" s="101"/>
      <c r="I14" s="24"/>
      <c r="J14" s="24"/>
    </row>
    <row r="15" spans="1:10" s="1" customFormat="1" ht="15" x14ac:dyDescent="0.2">
      <c r="A15" s="24"/>
      <c r="B15" s="13">
        <v>103817</v>
      </c>
      <c r="C15" s="99" t="s">
        <v>15</v>
      </c>
      <c r="D15" s="100"/>
      <c r="E15" s="100"/>
      <c r="F15" s="100"/>
      <c r="G15" s="100"/>
      <c r="H15" s="101"/>
      <c r="I15" s="24"/>
      <c r="J15" s="24"/>
    </row>
    <row r="16" spans="1:10" s="1" customFormat="1" ht="15" x14ac:dyDescent="0.2">
      <c r="A16" s="24"/>
      <c r="B16" s="13">
        <v>103870</v>
      </c>
      <c r="C16" s="99" t="s">
        <v>16</v>
      </c>
      <c r="D16" s="100"/>
      <c r="E16" s="100"/>
      <c r="F16" s="100"/>
      <c r="G16" s="100"/>
      <c r="H16" s="101"/>
      <c r="I16" s="24"/>
      <c r="J16" s="24"/>
    </row>
    <row r="17" spans="1:10" x14ac:dyDescent="0.2">
      <c r="A17" s="15"/>
      <c r="B17" s="15"/>
      <c r="C17" s="15"/>
      <c r="D17" s="15"/>
      <c r="E17" s="15"/>
      <c r="F17" s="15"/>
      <c r="G17" s="15"/>
      <c r="H17" s="15"/>
      <c r="I17" s="15"/>
      <c r="J17" s="15"/>
    </row>
    <row r="18" spans="1:10" x14ac:dyDescent="0.2">
      <c r="A18" s="15"/>
      <c r="B18" s="15"/>
      <c r="C18" s="15"/>
      <c r="D18" s="15"/>
      <c r="E18" s="15"/>
      <c r="F18" s="15"/>
      <c r="G18" s="15"/>
      <c r="H18" s="15"/>
      <c r="I18" s="15"/>
      <c r="J18" s="15"/>
    </row>
    <row r="19" spans="1:10" s="1" customFormat="1" ht="15.75" x14ac:dyDescent="0.25">
      <c r="A19" s="24"/>
      <c r="B19" s="36" t="s">
        <v>17</v>
      </c>
      <c r="C19" s="9"/>
      <c r="F19" s="9"/>
      <c r="G19" s="9"/>
      <c r="H19" s="9"/>
      <c r="I19" s="24"/>
      <c r="J19" s="24"/>
    </row>
    <row r="20" spans="1:10" s="1" customFormat="1" ht="19.5" x14ac:dyDescent="0.35">
      <c r="A20" s="24"/>
      <c r="B20" s="5" t="s">
        <v>18</v>
      </c>
      <c r="C20" s="9"/>
      <c r="D20" s="37" t="s">
        <v>19</v>
      </c>
      <c r="E20" s="37" t="s">
        <v>20</v>
      </c>
      <c r="F20" s="9"/>
      <c r="G20" s="9"/>
      <c r="H20" s="9"/>
      <c r="I20" s="24"/>
      <c r="J20" s="24"/>
    </row>
    <row r="21" spans="1:10" s="1" customFormat="1" ht="15" x14ac:dyDescent="0.2">
      <c r="A21" s="24"/>
      <c r="B21" s="3">
        <v>1000</v>
      </c>
      <c r="C21" s="9"/>
      <c r="D21" s="3">
        <v>400</v>
      </c>
      <c r="E21" s="38">
        <v>200</v>
      </c>
      <c r="F21" s="9"/>
      <c r="G21" s="9"/>
      <c r="H21" s="9"/>
      <c r="I21" s="24"/>
      <c r="J21" s="24"/>
    </row>
    <row r="22" spans="1:10" x14ac:dyDescent="0.2">
      <c r="A22" s="15"/>
      <c r="B22" s="8"/>
      <c r="C22" s="8"/>
      <c r="D22" s="8"/>
      <c r="E22" s="25" t="s">
        <v>21</v>
      </c>
      <c r="F22" s="8"/>
      <c r="G22" s="8"/>
      <c r="H22" s="8"/>
      <c r="I22" s="15"/>
      <c r="J22" s="15"/>
    </row>
    <row r="23" spans="1:10" x14ac:dyDescent="0.2">
      <c r="A23" s="15"/>
      <c r="B23" s="8"/>
      <c r="C23" s="8"/>
      <c r="D23" s="8"/>
      <c r="E23" s="25" t="s">
        <v>22</v>
      </c>
      <c r="F23" s="8"/>
      <c r="G23" s="8"/>
      <c r="H23" s="8"/>
      <c r="I23" s="15"/>
      <c r="J23" s="15"/>
    </row>
    <row r="24" spans="1:10" x14ac:dyDescent="0.2">
      <c r="A24" s="15"/>
      <c r="B24" s="15"/>
      <c r="C24" s="15"/>
      <c r="D24" s="15"/>
      <c r="E24" s="15"/>
      <c r="F24" s="15"/>
      <c r="G24" s="15"/>
      <c r="H24" s="15"/>
      <c r="I24" s="15"/>
      <c r="J24" s="15"/>
    </row>
  </sheetData>
  <mergeCells count="12">
    <mergeCell ref="C11:H11"/>
    <mergeCell ref="B2:H2"/>
    <mergeCell ref="B3:H3"/>
    <mergeCell ref="C5:H5"/>
    <mergeCell ref="C6:H6"/>
    <mergeCell ref="C7:H7"/>
    <mergeCell ref="C8:H8"/>
    <mergeCell ref="C12:H12"/>
    <mergeCell ref="C13:H13"/>
    <mergeCell ref="C14:H14"/>
    <mergeCell ref="C15:H15"/>
    <mergeCell ref="C16:H16"/>
  </mergeCells>
  <phoneticPr fontId="0" type="noConversion"/>
  <pageMargins left="0.74803149606299213" right="0.39370078740157483" top="0.59055118110236227" bottom="0.59055118110236227" header="0.39370078740157483" footer="0.39370078740157483"/>
  <pageSetup paperSize="9" orientation="portrait" horizontalDpi="300" verticalDpi="300" r:id="rId1"/>
  <headerFooter alignWithMargins="0">
    <oddHeader>&amp;LFEE Lab Transformador</oddHeader>
    <oddFooter>&amp;R&amp;P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U36"/>
  <sheetViews>
    <sheetView zoomScaleNormal="100" workbookViewId="0">
      <selection activeCell="N29" sqref="N29"/>
    </sheetView>
  </sheetViews>
  <sheetFormatPr defaultColWidth="8.85546875" defaultRowHeight="12.75" x14ac:dyDescent="0.2"/>
  <cols>
    <col min="1" max="1" width="5.42578125" style="48" customWidth="1"/>
    <col min="2" max="4" width="9.7109375" style="48" bestFit="1" customWidth="1"/>
    <col min="5" max="5" width="10.85546875" style="48" bestFit="1" customWidth="1"/>
    <col min="6" max="6" width="9.7109375" style="48" bestFit="1" customWidth="1"/>
    <col min="7" max="7" width="10.42578125" style="48" bestFit="1" customWidth="1"/>
    <col min="8" max="10" width="9.7109375" style="48" bestFit="1" customWidth="1"/>
    <col min="11" max="13" width="8.85546875" style="48"/>
    <col min="14" max="14" width="5.42578125" style="48" customWidth="1"/>
    <col min="15" max="15" width="8.85546875" style="48"/>
    <col min="16" max="16" width="11" style="48" bestFit="1" customWidth="1"/>
    <col min="17" max="17" width="8.85546875" style="48"/>
    <col min="18" max="18" width="17.5703125" style="48" customWidth="1"/>
    <col min="19" max="19" width="13.7109375" style="48" customWidth="1"/>
    <col min="20" max="20" width="10.42578125" style="48" customWidth="1"/>
    <col min="21" max="21" width="24.28515625" style="48" customWidth="1"/>
    <col min="22" max="16384" width="8.85546875" style="48"/>
  </cols>
  <sheetData>
    <row r="1" spans="1:14" ht="20.25" customHeight="1" x14ac:dyDescent="0.2">
      <c r="A1" s="47"/>
      <c r="B1" s="47"/>
      <c r="C1" s="47"/>
      <c r="D1" s="47"/>
      <c r="E1" s="47"/>
      <c r="F1" s="47"/>
      <c r="G1" s="47"/>
      <c r="H1" s="47"/>
      <c r="I1" s="47"/>
      <c r="J1" s="47"/>
      <c r="K1" s="47"/>
      <c r="L1" s="47"/>
      <c r="M1" s="47"/>
      <c r="N1" s="47"/>
    </row>
    <row r="2" spans="1:14" ht="18" x14ac:dyDescent="0.2">
      <c r="A2" s="47"/>
      <c r="B2" s="126" t="s">
        <v>23</v>
      </c>
      <c r="C2" s="127"/>
      <c r="D2" s="127"/>
      <c r="E2" s="128"/>
      <c r="F2" s="47"/>
      <c r="G2" s="47"/>
      <c r="H2" s="47"/>
      <c r="I2" s="47"/>
      <c r="J2" s="47"/>
      <c r="K2" s="47"/>
      <c r="L2" s="47"/>
      <c r="M2" s="47"/>
      <c r="N2" s="47"/>
    </row>
    <row r="3" spans="1:14" ht="18" x14ac:dyDescent="0.25">
      <c r="A3" s="47"/>
      <c r="B3" s="49"/>
      <c r="C3" s="47"/>
      <c r="D3" s="47"/>
      <c r="E3" s="47"/>
      <c r="F3" s="47"/>
      <c r="G3" s="47"/>
      <c r="H3" s="47"/>
      <c r="I3" s="47"/>
      <c r="J3" s="47"/>
      <c r="K3" s="47"/>
      <c r="L3" s="47"/>
      <c r="M3" s="47"/>
      <c r="N3" s="47"/>
    </row>
    <row r="4" spans="1:14" ht="15" x14ac:dyDescent="0.2">
      <c r="A4" s="47"/>
      <c r="B4" s="50" t="s">
        <v>24</v>
      </c>
      <c r="C4" s="50"/>
      <c r="D4" s="50"/>
      <c r="E4" s="50"/>
      <c r="F4" s="51"/>
      <c r="G4" s="52"/>
      <c r="H4" s="50" t="s">
        <v>25</v>
      </c>
      <c r="I4" s="50"/>
      <c r="J4" s="50"/>
      <c r="K4" s="53"/>
      <c r="L4" s="52"/>
      <c r="M4" s="52"/>
      <c r="N4" s="47"/>
    </row>
    <row r="5" spans="1:14" ht="19.5" x14ac:dyDescent="0.35">
      <c r="A5" s="47"/>
      <c r="B5" s="78" t="s">
        <v>26</v>
      </c>
      <c r="C5" s="78" t="s">
        <v>27</v>
      </c>
      <c r="D5" s="78" t="s">
        <v>28</v>
      </c>
      <c r="E5" s="82" t="s">
        <v>29</v>
      </c>
      <c r="F5" s="51"/>
      <c r="G5" s="52"/>
      <c r="H5" s="78" t="s">
        <v>30</v>
      </c>
      <c r="I5" s="78" t="s">
        <v>31</v>
      </c>
      <c r="J5" s="78" t="s">
        <v>32</v>
      </c>
      <c r="K5" s="56"/>
      <c r="L5" s="52"/>
      <c r="M5" s="52"/>
      <c r="N5" s="47"/>
    </row>
    <row r="6" spans="1:14" ht="15" x14ac:dyDescent="0.2">
      <c r="A6" s="47"/>
      <c r="B6" s="79">
        <v>229.7</v>
      </c>
      <c r="C6" s="80">
        <v>231.6</v>
      </c>
      <c r="D6" s="80">
        <v>231.4</v>
      </c>
      <c r="E6" s="83">
        <f>(B6+C6+D6)/3</f>
        <v>230.89999999999998</v>
      </c>
      <c r="F6" s="50" t="s">
        <v>33</v>
      </c>
      <c r="G6" s="52"/>
      <c r="H6" s="79">
        <v>119.4</v>
      </c>
      <c r="I6" s="80">
        <v>120.4</v>
      </c>
      <c r="J6" s="80">
        <v>120.1</v>
      </c>
      <c r="K6" s="50" t="s">
        <v>33</v>
      </c>
      <c r="L6" s="52"/>
      <c r="M6" s="52"/>
      <c r="N6" s="47"/>
    </row>
    <row r="7" spans="1:14" ht="15" x14ac:dyDescent="0.2">
      <c r="A7" s="47"/>
      <c r="B7" s="42"/>
      <c r="C7" s="42"/>
      <c r="D7" s="42"/>
      <c r="E7" s="42"/>
      <c r="F7" s="52"/>
      <c r="G7" s="52"/>
      <c r="H7" s="42"/>
      <c r="I7" s="42"/>
      <c r="J7" s="42"/>
      <c r="K7" s="52"/>
      <c r="L7" s="52"/>
      <c r="M7" s="52"/>
      <c r="N7" s="47"/>
    </row>
    <row r="8" spans="1:14" ht="15" x14ac:dyDescent="0.2">
      <c r="A8" s="47"/>
      <c r="B8" s="81" t="s">
        <v>34</v>
      </c>
      <c r="C8" s="81"/>
      <c r="D8" s="81"/>
      <c r="E8" s="81"/>
      <c r="F8" s="51"/>
      <c r="G8" s="52"/>
      <c r="H8" s="81" t="s">
        <v>35</v>
      </c>
      <c r="I8" s="81"/>
      <c r="J8" s="81"/>
      <c r="K8" s="50"/>
      <c r="L8" s="52"/>
      <c r="M8" s="52"/>
      <c r="N8" s="47"/>
    </row>
    <row r="9" spans="1:14" ht="19.5" x14ac:dyDescent="0.35">
      <c r="A9" s="47"/>
      <c r="B9" s="78" t="s">
        <v>36</v>
      </c>
      <c r="C9" s="78" t="s">
        <v>37</v>
      </c>
      <c r="D9" s="78" t="s">
        <v>38</v>
      </c>
      <c r="E9" s="84"/>
      <c r="F9" s="51"/>
      <c r="G9" s="52"/>
      <c r="H9" s="82" t="s">
        <v>39</v>
      </c>
      <c r="I9" s="82" t="s">
        <v>40</v>
      </c>
      <c r="J9" s="82" t="s">
        <v>41</v>
      </c>
      <c r="K9" s="56"/>
      <c r="L9" s="52"/>
      <c r="M9" s="52"/>
      <c r="N9" s="47"/>
    </row>
    <row r="10" spans="1:14" ht="15" x14ac:dyDescent="0.2">
      <c r="A10" s="47"/>
      <c r="B10" s="79">
        <v>398.5</v>
      </c>
      <c r="C10" s="80">
        <v>401</v>
      </c>
      <c r="D10" s="80">
        <v>396.8</v>
      </c>
      <c r="E10" s="81" t="s">
        <v>33</v>
      </c>
      <c r="F10" s="51"/>
      <c r="G10" s="52"/>
      <c r="H10" s="79">
        <v>209.2</v>
      </c>
      <c r="I10" s="80">
        <v>209.1</v>
      </c>
      <c r="J10" s="80">
        <v>208.5</v>
      </c>
      <c r="K10" s="50" t="s">
        <v>33</v>
      </c>
      <c r="L10" s="52"/>
      <c r="M10" s="52"/>
      <c r="N10" s="47"/>
    </row>
    <row r="11" spans="1:14" ht="15" x14ac:dyDescent="0.2">
      <c r="A11" s="47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47"/>
    </row>
    <row r="12" spans="1:14" ht="15" x14ac:dyDescent="0.2">
      <c r="A12" s="47"/>
      <c r="B12" s="50" t="s">
        <v>42</v>
      </c>
      <c r="C12" s="50"/>
      <c r="D12" s="50"/>
      <c r="E12" s="51"/>
      <c r="F12" s="51"/>
      <c r="G12" s="52"/>
      <c r="H12" s="50" t="s">
        <v>43</v>
      </c>
      <c r="I12" s="50"/>
      <c r="J12" s="50"/>
      <c r="K12" s="51"/>
      <c r="L12" s="52"/>
      <c r="M12" s="52"/>
      <c r="N12" s="47"/>
    </row>
    <row r="13" spans="1:14" ht="19.5" x14ac:dyDescent="0.35">
      <c r="A13" s="47"/>
      <c r="B13" s="54" t="s">
        <v>44</v>
      </c>
      <c r="C13" s="59" t="s">
        <v>45</v>
      </c>
      <c r="D13" s="54" t="s">
        <v>46</v>
      </c>
      <c r="E13" s="55" t="s">
        <v>29</v>
      </c>
      <c r="F13" s="51"/>
      <c r="G13" s="52"/>
      <c r="H13" s="54" t="s">
        <v>47</v>
      </c>
      <c r="I13" s="59" t="s">
        <v>48</v>
      </c>
      <c r="J13" s="54" t="s">
        <v>49</v>
      </c>
      <c r="K13" s="56"/>
      <c r="L13" s="52"/>
      <c r="M13" s="52"/>
      <c r="N13" s="47"/>
    </row>
    <row r="14" spans="1:14" ht="15" x14ac:dyDescent="0.2">
      <c r="A14" s="47"/>
      <c r="B14" s="57">
        <v>0.13900000000000001</v>
      </c>
      <c r="C14" s="58">
        <v>9.4E-2</v>
      </c>
      <c r="D14" s="58">
        <v>0.13700000000000001</v>
      </c>
      <c r="E14" s="45">
        <f>(B14+C14+D14)/3</f>
        <v>0.12333333333333334</v>
      </c>
      <c r="F14" s="50" t="s">
        <v>50</v>
      </c>
      <c r="G14" s="52"/>
      <c r="H14" s="57">
        <v>8.9999999999999993E-3</v>
      </c>
      <c r="I14" s="58">
        <v>3.0000000000000001E-3</v>
      </c>
      <c r="J14" s="58">
        <v>8.9999999999999993E-3</v>
      </c>
      <c r="K14" s="50" t="s">
        <v>50</v>
      </c>
      <c r="L14" s="52"/>
      <c r="M14" s="52"/>
      <c r="N14" s="47"/>
    </row>
    <row r="15" spans="1:14" ht="15" x14ac:dyDescent="0.2">
      <c r="A15" s="47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47"/>
    </row>
    <row r="16" spans="1:14" ht="15" x14ac:dyDescent="0.2">
      <c r="A16" s="47"/>
      <c r="B16" s="50" t="s">
        <v>51</v>
      </c>
      <c r="D16" s="50"/>
      <c r="E16" s="51"/>
      <c r="F16" s="51"/>
      <c r="G16" s="52"/>
      <c r="H16" s="52"/>
      <c r="I16" s="52"/>
      <c r="J16" s="52"/>
      <c r="K16" s="52"/>
      <c r="L16" s="52"/>
      <c r="M16" s="52"/>
      <c r="N16" s="47"/>
    </row>
    <row r="17" spans="1:21" ht="15.75" x14ac:dyDescent="0.25">
      <c r="A17" s="47"/>
      <c r="B17" s="75" t="s">
        <v>52</v>
      </c>
      <c r="C17" s="76" t="s">
        <v>53</v>
      </c>
      <c r="D17" s="75" t="s">
        <v>54</v>
      </c>
      <c r="E17" s="51"/>
      <c r="F17" s="91" t="s">
        <v>105</v>
      </c>
      <c r="G17" s="52"/>
      <c r="H17" s="52"/>
      <c r="I17" s="52"/>
      <c r="J17" s="52"/>
      <c r="K17" s="52"/>
      <c r="L17" s="52"/>
      <c r="M17" s="52"/>
      <c r="N17" s="47"/>
    </row>
    <row r="18" spans="1:21" ht="15" x14ac:dyDescent="0.2">
      <c r="A18" s="47"/>
      <c r="B18" s="85">
        <v>51.9</v>
      </c>
      <c r="C18" s="86">
        <v>67.400000000000006</v>
      </c>
      <c r="D18" s="85">
        <v>83.7</v>
      </c>
      <c r="E18" s="50" t="s">
        <v>56</v>
      </c>
      <c r="F18" s="60">
        <f>(B18/D18)</f>
        <v>0.62007168458781359</v>
      </c>
      <c r="G18" s="52"/>
      <c r="H18" s="52"/>
      <c r="I18" s="52"/>
      <c r="J18" s="52"/>
      <c r="K18" s="52"/>
      <c r="L18" s="52"/>
      <c r="M18" s="52"/>
      <c r="N18" s="47"/>
    </row>
    <row r="19" spans="1:21" ht="15" x14ac:dyDescent="0.2">
      <c r="A19" s="47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47"/>
    </row>
    <row r="20" spans="1:21" ht="15" x14ac:dyDescent="0.2">
      <c r="A20" s="47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47"/>
    </row>
    <row r="21" spans="1:21" ht="15.75" customHeight="1" x14ac:dyDescent="0.2">
      <c r="A21" s="47"/>
      <c r="B21" s="129" t="s">
        <v>57</v>
      </c>
      <c r="C21" s="130"/>
      <c r="D21" s="130"/>
      <c r="E21" s="130"/>
      <c r="F21" s="130"/>
      <c r="G21" s="130"/>
      <c r="H21" s="130"/>
      <c r="I21" s="130"/>
      <c r="J21" s="130"/>
      <c r="K21" s="130"/>
      <c r="L21" s="130"/>
      <c r="M21" s="131"/>
      <c r="N21" s="47"/>
    </row>
    <row r="22" spans="1:21" ht="15.75" customHeight="1" x14ac:dyDescent="0.25">
      <c r="A22" s="47"/>
      <c r="B22" s="132"/>
      <c r="C22" s="133"/>
      <c r="D22" s="133"/>
      <c r="E22" s="133"/>
      <c r="F22" s="133"/>
      <c r="G22" s="133"/>
      <c r="H22" s="133"/>
      <c r="I22" s="133"/>
      <c r="J22" s="133"/>
      <c r="K22" s="133"/>
      <c r="L22" s="133"/>
      <c r="M22" s="134"/>
      <c r="N22" s="47"/>
      <c r="O22" s="125" t="s">
        <v>58</v>
      </c>
      <c r="P22" s="125"/>
      <c r="R22" s="124" t="s">
        <v>59</v>
      </c>
      <c r="S22" s="124"/>
      <c r="T22" s="124"/>
      <c r="U22" s="124"/>
    </row>
    <row r="23" spans="1:21" ht="15.75" x14ac:dyDescent="0.2">
      <c r="A23" s="47"/>
      <c r="B23" s="47"/>
      <c r="C23" s="47"/>
      <c r="D23" s="47"/>
      <c r="E23" s="47"/>
      <c r="F23" s="47"/>
      <c r="G23" s="47"/>
      <c r="H23" s="47"/>
      <c r="I23" s="47"/>
      <c r="J23" s="47"/>
      <c r="K23" s="47"/>
      <c r="L23" s="47"/>
      <c r="M23" s="47"/>
      <c r="N23" s="47"/>
      <c r="O23" s="93" t="s">
        <v>60</v>
      </c>
      <c r="P23" s="94">
        <f>Transformador!B21</f>
        <v>1000</v>
      </c>
      <c r="Q23" s="48" t="s">
        <v>61</v>
      </c>
      <c r="R23" s="90" t="s">
        <v>106</v>
      </c>
      <c r="S23" s="90" t="s">
        <v>62</v>
      </c>
      <c r="T23" s="90" t="s">
        <v>63</v>
      </c>
      <c r="U23" s="90" t="s">
        <v>111</v>
      </c>
    </row>
    <row r="24" spans="1:21" ht="19.5" x14ac:dyDescent="0.35">
      <c r="A24" s="47"/>
      <c r="B24" s="61" t="s">
        <v>64</v>
      </c>
      <c r="C24" s="61" t="s">
        <v>65</v>
      </c>
      <c r="D24" s="61" t="s">
        <v>66</v>
      </c>
      <c r="E24" s="51"/>
      <c r="F24" s="61" t="s">
        <v>64</v>
      </c>
      <c r="G24" s="61" t="s">
        <v>65</v>
      </c>
      <c r="H24" s="61" t="s">
        <v>66</v>
      </c>
      <c r="I24" s="62" t="s">
        <v>67</v>
      </c>
      <c r="J24" s="51"/>
      <c r="K24" s="63" t="s">
        <v>68</v>
      </c>
      <c r="L24" s="51"/>
      <c r="M24" s="51"/>
      <c r="N24" s="47"/>
      <c r="O24" s="93" t="s">
        <v>69</v>
      </c>
      <c r="P24" s="94">
        <f>Transformador!D21</f>
        <v>400</v>
      </c>
      <c r="Q24" s="48" t="s">
        <v>70</v>
      </c>
      <c r="R24" s="92">
        <f>COS(ATAN(C25/B25))</f>
        <v>0.60749359146933857</v>
      </c>
      <c r="S24" s="92">
        <f>ABS(F18-R24)/R24 * 100</f>
        <v>2.0704898446833839</v>
      </c>
      <c r="T24" s="92">
        <f>B18/P23</f>
        <v>5.1900000000000002E-2</v>
      </c>
      <c r="U24" s="92">
        <f>ABS(B25-T24)/T24 * 100</f>
        <v>3.4743316788224857E-2</v>
      </c>
    </row>
    <row r="25" spans="1:21" ht="15.75" x14ac:dyDescent="0.2">
      <c r="A25" s="47"/>
      <c r="B25" s="40">
        <f>F25/K25</f>
        <v>5.191803178141309E-2</v>
      </c>
      <c r="C25" s="45">
        <f>G25/K25</f>
        <v>-6.7885109078849384E-2</v>
      </c>
      <c r="D25" s="45">
        <f>H25/K25</f>
        <v>8.5462682257831685E-2</v>
      </c>
      <c r="E25" s="50" t="s">
        <v>71</v>
      </c>
      <c r="F25" s="77">
        <f>B18/(3*E6^2)</f>
        <v>3.2448769863383181E-4</v>
      </c>
      <c r="G25" s="77">
        <f>-1*SQRT(H25^2-F25^2)</f>
        <v>-4.2428193174280871E-4</v>
      </c>
      <c r="H25" s="40">
        <f>E14/E6</f>
        <v>5.3414176411144807E-4</v>
      </c>
      <c r="I25" s="51" t="s">
        <v>72</v>
      </c>
      <c r="J25" s="51"/>
      <c r="K25" s="40">
        <f>P23/(P24^2)</f>
        <v>6.2500000000000003E-3</v>
      </c>
      <c r="L25" s="51" t="s">
        <v>72</v>
      </c>
      <c r="M25" s="51"/>
      <c r="N25" s="47"/>
      <c r="O25" s="93" t="s">
        <v>73</v>
      </c>
      <c r="P25" s="95">
        <f>P23/(SQRT(3)*P24)</f>
        <v>1.4433756729740645</v>
      </c>
      <c r="Q25" s="48" t="s">
        <v>74</v>
      </c>
      <c r="R25" s="89"/>
    </row>
    <row r="26" spans="1:21" x14ac:dyDescent="0.2">
      <c r="A26" s="47"/>
      <c r="B26" s="47"/>
      <c r="C26" s="47"/>
      <c r="D26" s="47"/>
      <c r="E26" s="47"/>
      <c r="F26" s="47"/>
      <c r="G26" s="47"/>
      <c r="H26" s="47"/>
      <c r="I26" s="47"/>
      <c r="J26" s="47"/>
      <c r="K26" s="47"/>
      <c r="L26" s="47"/>
      <c r="M26" s="47"/>
      <c r="N26" s="47"/>
    </row>
    <row r="27" spans="1:21" ht="15.75" customHeight="1" x14ac:dyDescent="0.2">
      <c r="A27" s="47"/>
      <c r="B27" s="129" t="s">
        <v>75</v>
      </c>
      <c r="C27" s="130"/>
      <c r="D27" s="130"/>
      <c r="E27" s="130"/>
      <c r="F27" s="130"/>
      <c r="G27" s="130"/>
      <c r="H27" s="130"/>
      <c r="I27" s="130"/>
      <c r="J27" s="130"/>
      <c r="K27" s="130"/>
      <c r="L27" s="130"/>
      <c r="M27" s="131"/>
      <c r="N27" s="47"/>
    </row>
    <row r="28" spans="1:21" ht="33" customHeight="1" x14ac:dyDescent="0.2">
      <c r="A28" s="47"/>
      <c r="B28" s="132"/>
      <c r="C28" s="133"/>
      <c r="D28" s="133"/>
      <c r="E28" s="133"/>
      <c r="F28" s="133"/>
      <c r="G28" s="133"/>
      <c r="H28" s="133"/>
      <c r="I28" s="133"/>
      <c r="J28" s="133"/>
      <c r="K28" s="133"/>
      <c r="L28" s="133"/>
      <c r="M28" s="134"/>
      <c r="N28" s="47"/>
    </row>
    <row r="29" spans="1:21" ht="403.5" customHeight="1" x14ac:dyDescent="0.2">
      <c r="A29" s="47"/>
      <c r="B29" s="118"/>
      <c r="C29" s="119"/>
      <c r="D29" s="119"/>
      <c r="E29" s="119"/>
      <c r="F29" s="119"/>
      <c r="G29" s="119"/>
      <c r="H29" s="119"/>
      <c r="I29" s="119"/>
      <c r="J29" s="119"/>
      <c r="K29" s="119"/>
      <c r="L29" s="119"/>
      <c r="M29" s="120"/>
      <c r="N29" s="47"/>
    </row>
    <row r="30" spans="1:21" ht="221.25" customHeight="1" x14ac:dyDescent="0.2">
      <c r="A30" s="47"/>
      <c r="B30" s="121"/>
      <c r="C30" s="122"/>
      <c r="D30" s="122"/>
      <c r="E30" s="122"/>
      <c r="F30" s="122"/>
      <c r="G30" s="122"/>
      <c r="H30" s="122"/>
      <c r="I30" s="122"/>
      <c r="J30" s="122"/>
      <c r="K30" s="122"/>
      <c r="L30" s="122"/>
      <c r="M30" s="123"/>
      <c r="N30" s="47"/>
    </row>
    <row r="31" spans="1:21" ht="19.5" customHeight="1" x14ac:dyDescent="0.2">
      <c r="A31" s="47"/>
      <c r="B31" s="47"/>
      <c r="C31" s="47"/>
      <c r="D31" s="47"/>
      <c r="E31" s="47"/>
      <c r="F31" s="47"/>
      <c r="G31" s="47"/>
      <c r="H31" s="47"/>
      <c r="I31" s="47"/>
      <c r="J31" s="47"/>
      <c r="K31" s="47"/>
      <c r="L31" s="47"/>
      <c r="M31" s="47"/>
      <c r="N31" s="47"/>
    </row>
    <row r="32" spans="1:21" x14ac:dyDescent="0.2">
      <c r="A32" s="47"/>
      <c r="B32" s="64" t="s">
        <v>76</v>
      </c>
      <c r="C32" s="65"/>
      <c r="D32" s="65"/>
      <c r="E32" s="65"/>
      <c r="F32" s="66"/>
      <c r="G32" s="47"/>
      <c r="H32" s="47"/>
      <c r="I32" s="47"/>
      <c r="J32" s="47"/>
      <c r="K32" s="47"/>
      <c r="L32" s="47"/>
      <c r="M32" s="47"/>
      <c r="N32" s="47"/>
    </row>
    <row r="33" spans="1:14" ht="15" x14ac:dyDescent="0.2">
      <c r="A33" s="47"/>
      <c r="B33" s="67"/>
      <c r="C33" s="68" t="s">
        <v>77</v>
      </c>
      <c r="D33" s="68"/>
      <c r="E33" s="68"/>
      <c r="F33" s="69"/>
      <c r="G33" s="47"/>
      <c r="H33" s="47"/>
      <c r="I33" s="47"/>
      <c r="J33" s="47"/>
      <c r="K33" s="47"/>
      <c r="L33" s="47"/>
      <c r="M33" s="47"/>
      <c r="N33" s="47"/>
    </row>
    <row r="34" spans="1:14" ht="15" x14ac:dyDescent="0.2">
      <c r="A34" s="47"/>
      <c r="B34" s="70"/>
      <c r="C34" s="62" t="s">
        <v>78</v>
      </c>
      <c r="D34" s="68"/>
      <c r="E34" s="68"/>
      <c r="F34" s="69"/>
      <c r="G34" s="47"/>
      <c r="H34" s="47"/>
      <c r="I34" s="47"/>
      <c r="J34" s="47"/>
      <c r="K34" s="47"/>
      <c r="L34" s="47"/>
      <c r="M34" s="47"/>
      <c r="N34" s="47"/>
    </row>
    <row r="35" spans="1:14" ht="15" x14ac:dyDescent="0.2">
      <c r="A35" s="47"/>
      <c r="B35" s="71"/>
      <c r="C35" s="72" t="s">
        <v>79</v>
      </c>
      <c r="D35" s="72"/>
      <c r="E35" s="72"/>
      <c r="F35" s="73"/>
      <c r="G35" s="47"/>
      <c r="H35" s="47"/>
      <c r="I35" s="47"/>
      <c r="J35" s="47"/>
      <c r="K35" s="47"/>
      <c r="L35" s="47"/>
      <c r="M35" s="47"/>
      <c r="N35" s="47"/>
    </row>
    <row r="36" spans="1:14" x14ac:dyDescent="0.2">
      <c r="A36" s="47"/>
      <c r="B36" s="74" t="s">
        <v>80</v>
      </c>
      <c r="C36" s="47"/>
      <c r="D36" s="47"/>
      <c r="E36" s="47"/>
      <c r="F36" s="47"/>
      <c r="G36" s="47"/>
      <c r="H36" s="47"/>
      <c r="I36" s="47"/>
      <c r="J36" s="47"/>
      <c r="K36" s="47"/>
      <c r="L36" s="47"/>
      <c r="M36" s="47"/>
      <c r="N36" s="47"/>
    </row>
  </sheetData>
  <mergeCells count="6">
    <mergeCell ref="B29:M30"/>
    <mergeCell ref="R22:U22"/>
    <mergeCell ref="O22:P22"/>
    <mergeCell ref="B2:E2"/>
    <mergeCell ref="B21:M22"/>
    <mergeCell ref="B27:M28"/>
  </mergeCells>
  <pageMargins left="0.7" right="0.7" top="0.75" bottom="0.75" header="0.3" footer="0.3"/>
  <pageSetup paperSize="9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W74"/>
  <sheetViews>
    <sheetView zoomScaleNormal="100" workbookViewId="0">
      <selection activeCell="M19" sqref="M19"/>
    </sheetView>
  </sheetViews>
  <sheetFormatPr defaultColWidth="8.85546875" defaultRowHeight="12.75" x14ac:dyDescent="0.2"/>
  <cols>
    <col min="1" max="1" width="5.42578125" customWidth="1"/>
    <col min="16" max="16" width="5.42578125" customWidth="1"/>
    <col min="20" max="20" width="11.85546875" customWidth="1"/>
  </cols>
  <sheetData>
    <row r="1" spans="1:16" ht="20.25" customHeight="1" x14ac:dyDescent="0.2">
      <c r="A1" s="15"/>
      <c r="B1" s="15"/>
      <c r="C1" s="15"/>
      <c r="D1" s="15"/>
      <c r="E1" s="15"/>
      <c r="F1" s="15"/>
      <c r="G1" s="15"/>
      <c r="H1" s="15"/>
      <c r="I1" s="15"/>
      <c r="J1" s="15"/>
      <c r="K1" s="15"/>
      <c r="L1" s="15"/>
      <c r="M1" s="15"/>
      <c r="N1" s="15"/>
      <c r="O1" s="15"/>
      <c r="P1" s="15"/>
    </row>
    <row r="2" spans="1:16" ht="18" x14ac:dyDescent="0.2">
      <c r="A2" s="15"/>
      <c r="B2" s="144" t="s">
        <v>81</v>
      </c>
      <c r="C2" s="145"/>
      <c r="D2" s="145"/>
      <c r="E2" s="145"/>
      <c r="F2" s="145"/>
      <c r="G2" s="146"/>
      <c r="H2" s="15"/>
      <c r="I2" s="15"/>
      <c r="J2" s="15"/>
      <c r="K2" s="15"/>
      <c r="L2" s="15"/>
      <c r="M2" s="15"/>
      <c r="N2" s="15"/>
      <c r="O2" s="15"/>
      <c r="P2" s="15"/>
    </row>
    <row r="3" spans="1:16" x14ac:dyDescent="0.2">
      <c r="A3" s="15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</row>
    <row r="4" spans="1:16" ht="18" customHeight="1" x14ac:dyDescent="0.2">
      <c r="A4" s="15"/>
      <c r="B4" s="41" t="s">
        <v>82</v>
      </c>
      <c r="C4" s="41" t="s">
        <v>83</v>
      </c>
      <c r="D4" s="41" t="s">
        <v>84</v>
      </c>
      <c r="E4" s="41" t="s">
        <v>85</v>
      </c>
      <c r="F4" s="87" t="s">
        <v>86</v>
      </c>
      <c r="G4" s="41" t="s">
        <v>87</v>
      </c>
      <c r="H4" s="6" t="s">
        <v>55</v>
      </c>
      <c r="I4" s="15"/>
      <c r="J4" s="147" t="s">
        <v>88</v>
      </c>
      <c r="K4" s="148"/>
      <c r="L4" s="148"/>
      <c r="M4" s="148"/>
      <c r="N4" s="148"/>
      <c r="O4" s="149"/>
      <c r="P4" s="15"/>
    </row>
    <row r="5" spans="1:16" ht="15" customHeight="1" x14ac:dyDescent="0.2">
      <c r="A5" s="15"/>
      <c r="B5" s="44">
        <v>26.6</v>
      </c>
      <c r="C5" s="7">
        <v>1.44</v>
      </c>
      <c r="D5" s="3">
        <v>2.8839999999999999</v>
      </c>
      <c r="E5" s="3">
        <v>50.7</v>
      </c>
      <c r="F5" s="3">
        <v>125.1</v>
      </c>
      <c r="G5" s="3">
        <v>134.6</v>
      </c>
      <c r="H5" s="7">
        <f>(E5/G5)</f>
        <v>0.37667161961367018</v>
      </c>
      <c r="I5" s="15"/>
      <c r="J5" s="150"/>
      <c r="K5" s="151"/>
      <c r="L5" s="151"/>
      <c r="M5" s="151"/>
      <c r="N5" s="151"/>
      <c r="O5" s="152"/>
      <c r="P5" s="15"/>
    </row>
    <row r="6" spans="1:16" ht="15" customHeight="1" x14ac:dyDescent="0.2">
      <c r="A6" s="15"/>
      <c r="B6" s="42"/>
      <c r="C6" s="43"/>
      <c r="D6" s="24"/>
      <c r="E6" s="24"/>
      <c r="F6" s="24"/>
      <c r="G6" s="24"/>
      <c r="H6" s="24"/>
      <c r="I6" s="15"/>
      <c r="J6" s="150"/>
      <c r="K6" s="151"/>
      <c r="L6" s="151"/>
      <c r="M6" s="151"/>
      <c r="N6" s="151"/>
      <c r="O6" s="152"/>
      <c r="P6" s="15"/>
    </row>
    <row r="7" spans="1:16" ht="15" customHeight="1" x14ac:dyDescent="0.2">
      <c r="A7" s="15"/>
      <c r="B7" s="42"/>
      <c r="C7" s="43"/>
      <c r="D7" s="24"/>
      <c r="E7" s="24"/>
      <c r="F7" s="24"/>
      <c r="G7" s="24"/>
      <c r="H7" s="24"/>
      <c r="I7" s="15"/>
      <c r="J7" s="150"/>
      <c r="K7" s="151"/>
      <c r="L7" s="151"/>
      <c r="M7" s="151"/>
      <c r="N7" s="151"/>
      <c r="O7" s="152"/>
      <c r="P7" s="15"/>
    </row>
    <row r="8" spans="1:16" ht="15" customHeight="1" x14ac:dyDescent="0.2">
      <c r="A8" s="15"/>
      <c r="B8" s="42"/>
      <c r="C8" s="43"/>
      <c r="D8" s="24"/>
      <c r="E8" s="24"/>
      <c r="F8" s="24"/>
      <c r="G8" s="43"/>
      <c r="H8" s="15"/>
      <c r="I8" s="15"/>
      <c r="J8" s="153"/>
      <c r="K8" s="154"/>
      <c r="L8" s="154"/>
      <c r="M8" s="154"/>
      <c r="N8" s="154"/>
      <c r="O8" s="155"/>
      <c r="P8" s="15"/>
    </row>
    <row r="9" spans="1:16" ht="15" x14ac:dyDescent="0.2">
      <c r="A9" s="15"/>
      <c r="B9" s="42"/>
      <c r="C9" s="43"/>
      <c r="D9" s="24"/>
      <c r="E9" s="24"/>
      <c r="F9" s="24"/>
      <c r="G9" s="43"/>
      <c r="H9" s="15"/>
      <c r="I9" s="15"/>
      <c r="J9" s="15"/>
      <c r="K9" s="15"/>
      <c r="L9" s="15"/>
      <c r="M9" s="15"/>
      <c r="N9" s="15"/>
      <c r="O9" s="15"/>
      <c r="P9" s="15"/>
    </row>
    <row r="10" spans="1:16" ht="15" x14ac:dyDescent="0.2">
      <c r="A10" s="15"/>
      <c r="B10" s="42"/>
      <c r="C10" s="43"/>
      <c r="D10" s="24"/>
      <c r="E10" s="24"/>
      <c r="F10" s="24"/>
      <c r="G10" s="43"/>
      <c r="H10" s="15"/>
      <c r="I10" s="15"/>
      <c r="J10" s="15"/>
      <c r="K10" s="15"/>
      <c r="L10" s="15"/>
      <c r="M10" s="15"/>
      <c r="N10" s="15"/>
      <c r="O10" s="15"/>
      <c r="P10" s="15"/>
    </row>
    <row r="11" spans="1:16" ht="15" x14ac:dyDescent="0.2">
      <c r="A11" s="15"/>
      <c r="B11" s="42"/>
      <c r="C11" s="24"/>
      <c r="D11" s="24"/>
      <c r="E11" s="24"/>
      <c r="F11" s="24"/>
      <c r="G11" s="43"/>
      <c r="H11" s="15"/>
      <c r="I11" s="15"/>
      <c r="J11" s="15"/>
      <c r="K11" s="15"/>
      <c r="L11" s="15"/>
      <c r="M11" s="15"/>
      <c r="N11" s="15"/>
      <c r="O11" s="15"/>
      <c r="P11" s="15"/>
    </row>
    <row r="12" spans="1:16" x14ac:dyDescent="0.2">
      <c r="A12" s="15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</row>
    <row r="13" spans="1:16" x14ac:dyDescent="0.2">
      <c r="A13" s="15"/>
      <c r="B13" s="15"/>
      <c r="C13" s="15"/>
      <c r="D13" s="15"/>
      <c r="E13" s="15"/>
      <c r="F13" s="15"/>
      <c r="G13" s="15"/>
      <c r="H13" s="15"/>
      <c r="I13" s="15"/>
      <c r="J13" s="15"/>
      <c r="K13" s="15"/>
      <c r="L13" s="15"/>
      <c r="M13" s="15"/>
      <c r="N13" s="15"/>
      <c r="O13" s="15"/>
      <c r="P13" s="15"/>
    </row>
    <row r="14" spans="1:16" ht="12.75" customHeight="1" x14ac:dyDescent="0.2">
      <c r="A14" s="15"/>
      <c r="B14" s="135" t="s">
        <v>89</v>
      </c>
      <c r="C14" s="136"/>
      <c r="D14" s="136"/>
      <c r="E14" s="136"/>
      <c r="F14" s="136"/>
      <c r="G14" s="136"/>
      <c r="H14" s="136"/>
      <c r="I14" s="136"/>
      <c r="J14" s="136"/>
      <c r="K14" s="137"/>
      <c r="L14" s="15"/>
      <c r="M14" s="15"/>
      <c r="N14" s="15"/>
      <c r="O14" s="15"/>
      <c r="P14" s="15"/>
    </row>
    <row r="15" spans="1:16" ht="15" customHeight="1" x14ac:dyDescent="0.2">
      <c r="A15" s="15"/>
      <c r="B15" s="138"/>
      <c r="C15" s="139"/>
      <c r="D15" s="139"/>
      <c r="E15" s="139"/>
      <c r="F15" s="139"/>
      <c r="G15" s="139"/>
      <c r="H15" s="139"/>
      <c r="I15" s="139"/>
      <c r="J15" s="139"/>
      <c r="K15" s="140"/>
      <c r="L15" s="15"/>
      <c r="M15" s="15"/>
      <c r="N15" s="15"/>
      <c r="O15" s="15"/>
      <c r="P15" s="15"/>
    </row>
    <row r="16" spans="1:16" ht="12.95" customHeight="1" x14ac:dyDescent="0.2">
      <c r="A16" s="15"/>
      <c r="B16" s="141"/>
      <c r="C16" s="142"/>
      <c r="D16" s="142"/>
      <c r="E16" s="142"/>
      <c r="F16" s="142"/>
      <c r="G16" s="142"/>
      <c r="H16" s="142"/>
      <c r="I16" s="142"/>
      <c r="J16" s="142"/>
      <c r="K16" s="143"/>
      <c r="L16" s="15"/>
      <c r="M16" s="15"/>
      <c r="N16" s="15"/>
      <c r="O16" s="15"/>
      <c r="P16" s="15"/>
    </row>
    <row r="17" spans="1:23" x14ac:dyDescent="0.2">
      <c r="A17" s="15"/>
      <c r="B17" s="15"/>
      <c r="C17" s="15"/>
      <c r="D17" s="15"/>
      <c r="E17" s="15"/>
      <c r="F17" s="15"/>
      <c r="G17" s="15"/>
      <c r="H17" s="15"/>
      <c r="I17" s="15"/>
      <c r="J17" s="15"/>
      <c r="K17" s="15"/>
      <c r="L17" s="15"/>
      <c r="M17" s="15"/>
      <c r="N17" s="15"/>
      <c r="O17" s="15"/>
      <c r="P17" s="15"/>
    </row>
    <row r="18" spans="1:23" ht="19.5" x14ac:dyDescent="0.35">
      <c r="A18" s="15"/>
      <c r="B18" s="2" t="s">
        <v>90</v>
      </c>
      <c r="C18" s="2" t="s">
        <v>91</v>
      </c>
      <c r="D18" s="2" t="s">
        <v>92</v>
      </c>
      <c r="E18" s="1"/>
      <c r="F18" s="2" t="s">
        <v>90</v>
      </c>
      <c r="G18" s="2" t="s">
        <v>91</v>
      </c>
      <c r="H18" s="2" t="s">
        <v>92</v>
      </c>
      <c r="I18" s="25" t="s">
        <v>93</v>
      </c>
      <c r="J18" s="9"/>
      <c r="K18" s="39" t="s">
        <v>94</v>
      </c>
      <c r="L18" s="9"/>
      <c r="M18" s="24"/>
      <c r="N18" s="24"/>
      <c r="O18" s="24"/>
      <c r="P18" s="15"/>
    </row>
    <row r="19" spans="1:23" ht="15.75" x14ac:dyDescent="0.25">
      <c r="A19" s="15"/>
      <c r="B19" s="13">
        <f>F19/K19</f>
        <v>5.093798225308642E-2</v>
      </c>
      <c r="C19" s="13">
        <f>G19/K19</f>
        <v>0.10360668492118505</v>
      </c>
      <c r="D19" s="13">
        <f>H19/K19</f>
        <v>0.11545138888888891</v>
      </c>
      <c r="E19" s="9" t="s">
        <v>71</v>
      </c>
      <c r="F19" s="13">
        <f>E5/(3*C5^2)</f>
        <v>8.1500771604938276</v>
      </c>
      <c r="G19" s="13">
        <f>SQRT(H19^2 - F19^2)</f>
        <v>16.577069587389609</v>
      </c>
      <c r="H19" s="13">
        <f>B5/C5</f>
        <v>18.472222222222225</v>
      </c>
      <c r="I19" s="9" t="s">
        <v>95</v>
      </c>
      <c r="J19" s="9"/>
      <c r="K19" s="13">
        <f>Transformador!D21^2/Transformador!B21</f>
        <v>160</v>
      </c>
      <c r="L19" s="9" t="s">
        <v>95</v>
      </c>
      <c r="M19" s="24"/>
      <c r="N19" s="24"/>
      <c r="O19" s="24"/>
      <c r="P19" s="15"/>
      <c r="R19" s="156" t="s">
        <v>59</v>
      </c>
      <c r="S19" s="156"/>
      <c r="T19" s="156"/>
      <c r="U19" s="156"/>
      <c r="V19" s="156"/>
      <c r="W19" s="156"/>
    </row>
    <row r="20" spans="1:23" ht="18.75" x14ac:dyDescent="0.25">
      <c r="A20" s="15"/>
      <c r="B20" s="15"/>
      <c r="C20" s="15"/>
      <c r="D20" s="15"/>
      <c r="E20" s="15"/>
      <c r="F20" s="15"/>
      <c r="G20" s="15"/>
      <c r="H20" s="15"/>
      <c r="I20" s="15"/>
      <c r="J20" s="15"/>
      <c r="K20" s="15"/>
      <c r="L20" s="15"/>
      <c r="M20" s="15"/>
      <c r="N20" s="15"/>
      <c r="O20" s="15"/>
      <c r="P20" s="15"/>
      <c r="R20" s="162" t="s">
        <v>96</v>
      </c>
      <c r="S20" s="162"/>
      <c r="T20" s="160" t="s">
        <v>110</v>
      </c>
      <c r="U20" s="161"/>
      <c r="V20" s="160" t="s">
        <v>108</v>
      </c>
      <c r="W20" s="161"/>
    </row>
    <row r="21" spans="1:23" ht="15" x14ac:dyDescent="0.2">
      <c r="A21" s="15"/>
      <c r="B21" s="15"/>
      <c r="C21" s="15"/>
      <c r="D21" s="15"/>
      <c r="E21" s="15"/>
      <c r="F21" s="15"/>
      <c r="G21" s="15"/>
      <c r="H21" s="15"/>
      <c r="I21" s="26"/>
      <c r="J21" s="15"/>
      <c r="K21" s="15"/>
      <c r="L21" s="15"/>
      <c r="M21" s="15"/>
      <c r="N21" s="15"/>
      <c r="O21" s="15"/>
      <c r="P21" s="15"/>
      <c r="R21" s="97">
        <f>B5/Transformador!D21</f>
        <v>6.6500000000000004E-2</v>
      </c>
      <c r="S21" s="98" t="s">
        <v>71</v>
      </c>
      <c r="T21" s="97">
        <f>B19/D19</f>
        <v>0.44120718462823716</v>
      </c>
      <c r="U21" s="98" t="s">
        <v>107</v>
      </c>
      <c r="V21" s="97">
        <f>ABS(H5 - T21)/H5 * 100</f>
        <v>17.133110554163146</v>
      </c>
      <c r="W21" s="96" t="s">
        <v>97</v>
      </c>
    </row>
    <row r="22" spans="1:23" ht="15.75" customHeight="1" x14ac:dyDescent="0.2">
      <c r="A22" s="15"/>
      <c r="B22" s="158" t="s">
        <v>112</v>
      </c>
      <c r="C22" s="159"/>
      <c r="D22" s="159"/>
      <c r="E22" s="159"/>
      <c r="F22" s="159"/>
      <c r="G22" s="159"/>
      <c r="H22" s="159"/>
      <c r="I22" s="159"/>
      <c r="J22" s="159"/>
      <c r="K22" s="159"/>
      <c r="L22" s="159"/>
      <c r="M22" s="159"/>
      <c r="N22" s="159"/>
      <c r="O22" s="15"/>
      <c r="P22" s="15"/>
      <c r="R22" s="157" t="s">
        <v>52</v>
      </c>
      <c r="S22" s="157"/>
      <c r="T22" s="157" t="s">
        <v>109</v>
      </c>
      <c r="U22" s="157"/>
    </row>
    <row r="23" spans="1:23" ht="15.75" customHeight="1" x14ac:dyDescent="0.2">
      <c r="A23" s="15"/>
      <c r="B23" s="158"/>
      <c r="C23" s="159"/>
      <c r="D23" s="159"/>
      <c r="E23" s="159"/>
      <c r="F23" s="159"/>
      <c r="G23" s="159"/>
      <c r="H23" s="159"/>
      <c r="I23" s="159"/>
      <c r="J23" s="159"/>
      <c r="K23" s="159"/>
      <c r="L23" s="159"/>
      <c r="M23" s="159"/>
      <c r="N23" s="159"/>
      <c r="O23" s="15"/>
      <c r="P23" s="15"/>
      <c r="R23" s="97">
        <f>E5/Transformador!B21</f>
        <v>5.0700000000000002E-2</v>
      </c>
      <c r="S23" s="98" t="s">
        <v>71</v>
      </c>
      <c r="T23" s="97">
        <f>ABS(R23-B19)/R23 * 100</f>
        <v>0.46939300411522206</v>
      </c>
      <c r="U23" s="96" t="s">
        <v>97</v>
      </c>
    </row>
    <row r="24" spans="1:23" ht="15.75" customHeight="1" x14ac:dyDescent="0.2">
      <c r="A24" s="15"/>
      <c r="B24" s="158"/>
      <c r="C24" s="159"/>
      <c r="D24" s="159"/>
      <c r="E24" s="159"/>
      <c r="F24" s="159"/>
      <c r="G24" s="159"/>
      <c r="H24" s="159"/>
      <c r="I24" s="159"/>
      <c r="J24" s="159"/>
      <c r="K24" s="159"/>
      <c r="L24" s="159"/>
      <c r="M24" s="159"/>
      <c r="N24" s="159"/>
      <c r="O24" s="15"/>
      <c r="P24" s="15"/>
    </row>
    <row r="25" spans="1:23" ht="375.75" customHeight="1" x14ac:dyDescent="0.2">
      <c r="A25" s="15"/>
      <c r="B25" s="163"/>
      <c r="C25" s="164"/>
      <c r="D25" s="164"/>
      <c r="E25" s="164"/>
      <c r="F25" s="164"/>
      <c r="G25" s="164"/>
      <c r="H25" s="164"/>
      <c r="I25" s="164"/>
      <c r="J25" s="164"/>
      <c r="K25" s="164"/>
      <c r="L25" s="164"/>
      <c r="M25" s="164"/>
      <c r="N25" s="165"/>
      <c r="O25" s="15"/>
      <c r="P25" s="15"/>
    </row>
    <row r="26" spans="1:23" x14ac:dyDescent="0.2">
      <c r="A26" s="15"/>
      <c r="B26" s="15"/>
      <c r="C26" s="15"/>
      <c r="D26" s="15"/>
      <c r="E26" s="15"/>
      <c r="F26" s="15"/>
      <c r="G26" s="15"/>
      <c r="H26" s="15"/>
      <c r="I26" s="26"/>
      <c r="J26" s="15"/>
      <c r="K26" s="15"/>
      <c r="L26" s="15"/>
      <c r="M26" s="15"/>
      <c r="N26" s="15"/>
      <c r="O26" s="15"/>
      <c r="P26" s="15"/>
    </row>
    <row r="27" spans="1:23" x14ac:dyDescent="0.2">
      <c r="A27" s="15"/>
      <c r="B27" s="15"/>
      <c r="C27" s="15"/>
      <c r="D27" s="15"/>
      <c r="E27" s="15"/>
      <c r="F27" s="15"/>
      <c r="G27" s="15"/>
      <c r="H27" s="15"/>
      <c r="I27" s="26"/>
      <c r="J27" s="15"/>
      <c r="K27" s="15"/>
      <c r="L27" s="15"/>
      <c r="M27" s="15"/>
      <c r="N27" s="15"/>
      <c r="O27" s="15"/>
      <c r="P27" s="15"/>
    </row>
    <row r="28" spans="1:23" x14ac:dyDescent="0.2">
      <c r="A28" s="15"/>
      <c r="B28" s="15"/>
      <c r="C28" s="15"/>
      <c r="D28" s="15"/>
      <c r="E28" s="15"/>
      <c r="F28" s="15"/>
      <c r="G28" s="15"/>
      <c r="H28" s="15"/>
      <c r="I28" s="15"/>
      <c r="J28" s="15"/>
      <c r="K28" s="15"/>
      <c r="L28" s="15"/>
      <c r="M28" s="15"/>
      <c r="N28" s="15"/>
      <c r="O28" s="15"/>
      <c r="P28" s="15"/>
    </row>
    <row r="29" spans="1:23" x14ac:dyDescent="0.2">
      <c r="A29" s="15"/>
      <c r="B29" s="15"/>
      <c r="C29" s="19" t="s">
        <v>76</v>
      </c>
      <c r="D29" s="20"/>
      <c r="E29" s="20"/>
      <c r="F29" s="20"/>
      <c r="G29" s="16"/>
      <c r="H29" s="15"/>
      <c r="I29" s="15"/>
      <c r="J29" s="15"/>
      <c r="K29" s="15"/>
      <c r="L29" s="15"/>
      <c r="M29" s="15"/>
      <c r="N29" s="15"/>
      <c r="O29" s="15"/>
      <c r="P29" s="15"/>
    </row>
    <row r="30" spans="1:23" ht="15" x14ac:dyDescent="0.2">
      <c r="A30" s="15"/>
      <c r="B30" s="15"/>
      <c r="C30" s="17"/>
      <c r="D30" s="8" t="s">
        <v>77</v>
      </c>
      <c r="E30" s="8"/>
      <c r="F30" s="8"/>
      <c r="G30" s="21"/>
      <c r="H30" s="15"/>
      <c r="I30" s="15"/>
      <c r="J30" s="15"/>
      <c r="K30" s="15"/>
      <c r="L30" s="15"/>
      <c r="M30" s="15"/>
      <c r="N30" s="15"/>
      <c r="O30" s="15"/>
      <c r="P30" s="15"/>
    </row>
    <row r="31" spans="1:23" ht="15" x14ac:dyDescent="0.2">
      <c r="A31" s="15"/>
      <c r="B31" s="15"/>
      <c r="C31" s="18"/>
      <c r="D31" s="25" t="s">
        <v>78</v>
      </c>
      <c r="E31" s="8"/>
      <c r="F31" s="8"/>
      <c r="G31" s="21"/>
      <c r="H31" s="15"/>
      <c r="I31" s="15"/>
      <c r="J31" s="15"/>
      <c r="K31" s="15"/>
      <c r="L31" s="15"/>
      <c r="M31" s="15"/>
      <c r="N31" s="15"/>
      <c r="O31" s="15"/>
      <c r="P31" s="15"/>
    </row>
    <row r="32" spans="1:23" ht="15" x14ac:dyDescent="0.2">
      <c r="A32" s="15"/>
      <c r="B32" s="15"/>
      <c r="C32" s="27"/>
      <c r="D32" s="22" t="s">
        <v>79</v>
      </c>
      <c r="E32" s="22"/>
      <c r="F32" s="22"/>
      <c r="G32" s="23"/>
      <c r="H32" s="15"/>
      <c r="I32" s="15"/>
      <c r="J32" s="15"/>
      <c r="K32" s="15"/>
      <c r="L32" s="15"/>
      <c r="M32" s="15"/>
      <c r="N32" s="15"/>
      <c r="O32" s="15"/>
      <c r="P32" s="15"/>
    </row>
    <row r="33" spans="1:16" x14ac:dyDescent="0.2">
      <c r="A33" s="15"/>
      <c r="B33" s="15"/>
      <c r="C33" s="26" t="s">
        <v>80</v>
      </c>
      <c r="D33" s="15"/>
      <c r="E33" s="15"/>
      <c r="F33" s="15"/>
      <c r="G33" s="15"/>
      <c r="H33" s="15"/>
      <c r="I33" s="15"/>
      <c r="J33" s="15"/>
      <c r="K33" s="15"/>
      <c r="L33" s="15"/>
      <c r="M33" s="15"/>
      <c r="N33" s="15"/>
      <c r="O33" s="15"/>
      <c r="P33" s="15"/>
    </row>
    <row r="34" spans="1:16" x14ac:dyDescent="0.2">
      <c r="A34" s="15"/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15"/>
      <c r="O34" s="15"/>
      <c r="P34" s="15"/>
    </row>
    <row r="35" spans="1:16" x14ac:dyDescent="0.2">
      <c r="A35" s="15"/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</row>
    <row r="36" spans="1:16" x14ac:dyDescent="0.2">
      <c r="A36" s="15"/>
      <c r="B36" s="15"/>
      <c r="C36" s="15"/>
      <c r="D36" s="15"/>
      <c r="E36" s="15"/>
      <c r="F36" s="15"/>
      <c r="G36" s="15"/>
      <c r="H36" s="15"/>
      <c r="I36" s="15"/>
      <c r="J36" s="15"/>
      <c r="K36" s="15"/>
      <c r="L36" s="15"/>
      <c r="M36" s="15"/>
      <c r="N36" s="15"/>
      <c r="O36" s="15"/>
      <c r="P36" s="15"/>
    </row>
    <row r="37" spans="1:16" x14ac:dyDescent="0.2">
      <c r="A37" s="15"/>
      <c r="B37" s="15"/>
      <c r="C37" s="15"/>
      <c r="D37" s="15"/>
      <c r="E37" s="15"/>
      <c r="F37" s="15"/>
      <c r="G37" s="15"/>
      <c r="H37" s="15"/>
      <c r="I37" s="15"/>
      <c r="J37" s="15"/>
      <c r="K37" s="15"/>
      <c r="L37" s="15"/>
      <c r="M37" s="15"/>
      <c r="N37" s="15"/>
      <c r="O37" s="15"/>
      <c r="P37" s="15"/>
    </row>
    <row r="38" spans="1:16" x14ac:dyDescent="0.2">
      <c r="A38" s="15"/>
      <c r="B38" s="15"/>
      <c r="C38" s="15"/>
      <c r="D38" s="15"/>
      <c r="E38" s="15"/>
      <c r="F38" s="15"/>
      <c r="G38" s="15"/>
      <c r="H38" s="15"/>
      <c r="I38" s="15"/>
      <c r="J38" s="15"/>
      <c r="K38" s="15"/>
      <c r="L38" s="15"/>
      <c r="M38" s="15"/>
      <c r="N38" s="15"/>
      <c r="O38" s="15"/>
      <c r="P38" s="15"/>
    </row>
    <row r="39" spans="1:16" x14ac:dyDescent="0.2">
      <c r="A39" s="15"/>
      <c r="B39" s="15"/>
      <c r="C39" s="15"/>
      <c r="D39" s="15"/>
      <c r="E39" s="15"/>
      <c r="F39" s="15"/>
      <c r="G39" s="15"/>
      <c r="H39" s="15"/>
      <c r="I39" s="15"/>
      <c r="J39" s="15"/>
      <c r="K39" s="15"/>
      <c r="L39" s="15"/>
      <c r="M39" s="15"/>
      <c r="N39" s="15"/>
      <c r="O39" s="15"/>
      <c r="P39" s="15"/>
    </row>
    <row r="40" spans="1:16" x14ac:dyDescent="0.2">
      <c r="A40" s="15"/>
      <c r="B40" s="15"/>
      <c r="C40" s="15"/>
      <c r="D40" s="15"/>
      <c r="E40" s="15"/>
      <c r="F40" s="15"/>
      <c r="G40" s="15"/>
      <c r="H40" s="15"/>
      <c r="I40" s="15"/>
      <c r="J40" s="15"/>
      <c r="K40" s="15"/>
      <c r="L40" s="15"/>
      <c r="M40" s="15"/>
      <c r="N40" s="15"/>
      <c r="O40" s="15"/>
      <c r="P40" s="15"/>
    </row>
    <row r="41" spans="1:16" x14ac:dyDescent="0.2">
      <c r="A41" s="15"/>
      <c r="B41" s="15"/>
      <c r="C41" s="15"/>
      <c r="D41" s="15"/>
      <c r="E41" s="15"/>
      <c r="F41" s="15"/>
      <c r="G41" s="15"/>
      <c r="H41" s="15"/>
      <c r="I41" s="15"/>
      <c r="J41" s="15"/>
      <c r="K41" s="15"/>
      <c r="L41" s="15"/>
      <c r="M41" s="15"/>
      <c r="N41" s="15"/>
      <c r="O41" s="15"/>
      <c r="P41" s="15"/>
    </row>
    <row r="42" spans="1:16" x14ac:dyDescent="0.2">
      <c r="A42" s="15"/>
      <c r="B42" s="15"/>
      <c r="C42" s="15"/>
      <c r="D42" s="15"/>
      <c r="E42" s="15"/>
      <c r="F42" s="15"/>
      <c r="G42" s="15"/>
      <c r="H42" s="15"/>
      <c r="I42" s="15"/>
      <c r="J42" s="15"/>
      <c r="K42" s="15"/>
      <c r="L42" s="15"/>
      <c r="M42" s="15"/>
      <c r="N42" s="15"/>
      <c r="O42" s="15"/>
      <c r="P42" s="15"/>
    </row>
    <row r="43" spans="1:16" x14ac:dyDescent="0.2">
      <c r="A43" s="15"/>
      <c r="B43" s="15"/>
      <c r="C43" s="15"/>
      <c r="D43" s="15"/>
      <c r="E43" s="15"/>
      <c r="F43" s="15"/>
      <c r="G43" s="15"/>
      <c r="H43" s="15"/>
      <c r="I43" s="15"/>
      <c r="J43" s="15"/>
      <c r="K43" s="15"/>
      <c r="L43" s="15"/>
      <c r="M43" s="15"/>
      <c r="N43" s="15"/>
      <c r="O43" s="15"/>
      <c r="P43" s="15"/>
    </row>
    <row r="44" spans="1:16" x14ac:dyDescent="0.2">
      <c r="A44" s="15"/>
      <c r="B44" s="15"/>
      <c r="C44" s="15"/>
      <c r="D44" s="15"/>
      <c r="E44" s="15"/>
      <c r="F44" s="15"/>
      <c r="G44" s="15"/>
      <c r="H44" s="15"/>
      <c r="I44" s="15"/>
      <c r="J44" s="15"/>
      <c r="K44" s="15"/>
      <c r="L44" s="15"/>
      <c r="M44" s="15"/>
      <c r="N44" s="15"/>
      <c r="O44" s="15"/>
      <c r="P44" s="15"/>
    </row>
    <row r="45" spans="1:16" x14ac:dyDescent="0.2">
      <c r="A45" s="15"/>
      <c r="B45" s="15"/>
      <c r="C45" s="15"/>
      <c r="D45" s="15"/>
      <c r="E45" s="15"/>
      <c r="F45" s="15"/>
      <c r="G45" s="15"/>
      <c r="H45" s="15"/>
      <c r="I45" s="15"/>
      <c r="J45" s="15"/>
      <c r="K45" s="15"/>
      <c r="L45" s="15"/>
      <c r="M45" s="15"/>
      <c r="N45" s="15"/>
      <c r="O45" s="15"/>
      <c r="P45" s="15"/>
    </row>
    <row r="46" spans="1:16" x14ac:dyDescent="0.2">
      <c r="A46" s="15"/>
      <c r="B46" s="15"/>
      <c r="C46" s="15"/>
      <c r="D46" s="15"/>
      <c r="E46" s="15"/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</row>
    <row r="47" spans="1:16" x14ac:dyDescent="0.2">
      <c r="A47" s="15"/>
      <c r="B47" s="15"/>
      <c r="C47" s="15"/>
      <c r="D47" s="15"/>
      <c r="E47" s="15"/>
      <c r="F47" s="15"/>
      <c r="G47" s="15"/>
      <c r="H47" s="15"/>
      <c r="I47" s="15"/>
      <c r="J47" s="15"/>
      <c r="K47" s="15"/>
      <c r="L47" s="15"/>
      <c r="M47" s="15"/>
      <c r="N47" s="15"/>
      <c r="O47" s="15"/>
      <c r="P47" s="15"/>
    </row>
    <row r="48" spans="1:16" x14ac:dyDescent="0.2">
      <c r="A48" s="15"/>
      <c r="B48" s="15"/>
      <c r="C48" s="15"/>
      <c r="D48" s="15"/>
      <c r="E48" s="15"/>
      <c r="F48" s="15"/>
      <c r="G48" s="15"/>
      <c r="H48" s="15"/>
      <c r="I48" s="15"/>
      <c r="J48" s="15"/>
      <c r="K48" s="15"/>
      <c r="L48" s="15"/>
      <c r="M48" s="15"/>
      <c r="N48" s="15"/>
      <c r="O48" s="15"/>
      <c r="P48" s="15"/>
    </row>
    <row r="49" spans="1:16" x14ac:dyDescent="0.2">
      <c r="A49" s="15"/>
      <c r="B49" s="15"/>
      <c r="C49" s="15"/>
      <c r="D49" s="15"/>
      <c r="E49" s="15"/>
      <c r="F49" s="15"/>
      <c r="G49" s="15"/>
      <c r="H49" s="15"/>
      <c r="I49" s="15"/>
      <c r="J49" s="15"/>
      <c r="K49" s="15"/>
      <c r="L49" s="15"/>
      <c r="M49" s="15"/>
      <c r="N49" s="15"/>
      <c r="O49" s="15"/>
      <c r="P49" s="15"/>
    </row>
    <row r="50" spans="1:16" x14ac:dyDescent="0.2">
      <c r="A50" s="15"/>
      <c r="B50" s="15"/>
      <c r="C50" s="15"/>
      <c r="D50" s="15"/>
      <c r="E50" s="15"/>
      <c r="F50" s="15"/>
      <c r="G50" s="15"/>
      <c r="H50" s="15"/>
      <c r="I50" s="15"/>
      <c r="J50" s="15"/>
      <c r="K50" s="15"/>
      <c r="L50" s="15"/>
      <c r="M50" s="15"/>
      <c r="N50" s="15"/>
      <c r="O50" s="15"/>
      <c r="P50" s="15"/>
    </row>
    <row r="51" spans="1:16" x14ac:dyDescent="0.2">
      <c r="A51" s="15"/>
      <c r="B51" s="15"/>
      <c r="C51" s="15"/>
      <c r="D51" s="15"/>
      <c r="E51" s="15"/>
      <c r="F51" s="15"/>
      <c r="G51" s="15"/>
      <c r="H51" s="15"/>
      <c r="I51" s="15"/>
      <c r="J51" s="15"/>
      <c r="K51" s="15"/>
      <c r="L51" s="15"/>
      <c r="M51" s="15"/>
      <c r="N51" s="15"/>
      <c r="O51" s="15"/>
      <c r="P51" s="15"/>
    </row>
    <row r="52" spans="1:16" x14ac:dyDescent="0.2">
      <c r="A52" s="15"/>
      <c r="B52" s="15"/>
      <c r="C52" s="15"/>
      <c r="D52" s="15"/>
      <c r="E52" s="15"/>
      <c r="F52" s="15"/>
      <c r="G52" s="15"/>
      <c r="H52" s="15"/>
      <c r="I52" s="15"/>
      <c r="J52" s="15"/>
      <c r="K52" s="15"/>
      <c r="L52" s="15"/>
      <c r="M52" s="15"/>
      <c r="N52" s="15"/>
      <c r="O52" s="15"/>
      <c r="P52" s="15"/>
    </row>
    <row r="53" spans="1:16" x14ac:dyDescent="0.2">
      <c r="A53" s="15"/>
      <c r="B53" s="15"/>
      <c r="C53" s="15"/>
      <c r="D53" s="15"/>
      <c r="E53" s="15"/>
      <c r="F53" s="15"/>
      <c r="G53" s="15"/>
      <c r="H53" s="15"/>
      <c r="I53" s="15"/>
      <c r="J53" s="15"/>
      <c r="K53" s="15"/>
      <c r="L53" s="15"/>
      <c r="M53" s="15"/>
      <c r="N53" s="15"/>
      <c r="O53" s="15"/>
      <c r="P53" s="15"/>
    </row>
    <row r="54" spans="1:16" x14ac:dyDescent="0.2">
      <c r="A54" s="15"/>
      <c r="B54" s="15"/>
      <c r="C54" s="15"/>
      <c r="D54" s="15"/>
      <c r="E54" s="15"/>
      <c r="F54" s="15"/>
      <c r="G54" s="15"/>
      <c r="H54" s="15"/>
      <c r="I54" s="15"/>
      <c r="J54" s="15"/>
      <c r="K54" s="15"/>
      <c r="L54" s="15"/>
      <c r="M54" s="15"/>
      <c r="N54" s="15"/>
      <c r="O54" s="15"/>
      <c r="P54" s="15"/>
    </row>
    <row r="55" spans="1:16" x14ac:dyDescent="0.2">
      <c r="A55" s="15"/>
      <c r="B55" s="15"/>
      <c r="C55" s="15"/>
      <c r="D55" s="15"/>
      <c r="E55" s="15"/>
      <c r="F55" s="15"/>
      <c r="G55" s="15"/>
      <c r="H55" s="15"/>
      <c r="I55" s="15"/>
      <c r="J55" s="15"/>
      <c r="K55" s="15"/>
      <c r="L55" s="15"/>
      <c r="M55" s="15"/>
      <c r="N55" s="15"/>
      <c r="O55" s="15"/>
      <c r="P55" s="15"/>
    </row>
    <row r="56" spans="1:16" x14ac:dyDescent="0.2">
      <c r="A56" s="15"/>
      <c r="B56" s="15"/>
      <c r="C56" s="15"/>
      <c r="D56" s="15"/>
      <c r="E56" s="15"/>
      <c r="F56" s="15"/>
      <c r="G56" s="15"/>
      <c r="H56" s="15"/>
      <c r="I56" s="15"/>
      <c r="J56" s="15"/>
      <c r="K56" s="15"/>
      <c r="L56" s="15"/>
      <c r="M56" s="15"/>
      <c r="N56" s="15"/>
      <c r="O56" s="15"/>
      <c r="P56" s="15"/>
    </row>
    <row r="57" spans="1:16" x14ac:dyDescent="0.2">
      <c r="A57" s="15"/>
      <c r="B57" s="15"/>
      <c r="C57" s="15"/>
      <c r="D57" s="15"/>
      <c r="E57" s="15"/>
      <c r="F57" s="15"/>
      <c r="G57" s="15"/>
      <c r="H57" s="15"/>
      <c r="I57" s="15"/>
      <c r="J57" s="15"/>
      <c r="K57" s="15"/>
      <c r="L57" s="15"/>
      <c r="M57" s="15"/>
      <c r="N57" s="15"/>
      <c r="O57" s="15"/>
      <c r="P57" s="15"/>
    </row>
    <row r="58" spans="1:16" x14ac:dyDescent="0.2">
      <c r="A58" s="15"/>
      <c r="B58" s="15"/>
      <c r="C58" s="15"/>
      <c r="D58" s="15"/>
      <c r="E58" s="15"/>
      <c r="F58" s="15"/>
      <c r="G58" s="15"/>
      <c r="H58" s="15"/>
      <c r="I58" s="15"/>
      <c r="J58" s="15"/>
      <c r="K58" s="15"/>
      <c r="L58" s="15"/>
      <c r="M58" s="15"/>
      <c r="N58" s="15"/>
      <c r="O58" s="15"/>
      <c r="P58" s="15"/>
    </row>
    <row r="59" spans="1:16" x14ac:dyDescent="0.2">
      <c r="A59" s="15"/>
      <c r="B59" s="15"/>
      <c r="C59" s="15"/>
      <c r="D59" s="15"/>
      <c r="E59" s="15"/>
      <c r="F59" s="15"/>
      <c r="G59" s="15"/>
      <c r="H59" s="15"/>
      <c r="I59" s="15"/>
      <c r="J59" s="15"/>
      <c r="K59" s="15"/>
      <c r="L59" s="15"/>
      <c r="M59" s="15"/>
      <c r="N59" s="15"/>
      <c r="O59" s="15"/>
      <c r="P59" s="15"/>
    </row>
    <row r="60" spans="1:16" x14ac:dyDescent="0.2">
      <c r="A60" s="15"/>
      <c r="B60" s="15"/>
      <c r="C60" s="15"/>
      <c r="D60" s="15"/>
      <c r="E60" s="15"/>
      <c r="F60" s="15"/>
      <c r="G60" s="15"/>
      <c r="H60" s="15"/>
      <c r="I60" s="15"/>
      <c r="J60" s="15"/>
      <c r="K60" s="15"/>
      <c r="L60" s="15"/>
      <c r="M60" s="15"/>
      <c r="N60" s="15"/>
      <c r="O60" s="15"/>
      <c r="P60" s="15"/>
    </row>
    <row r="61" spans="1:16" x14ac:dyDescent="0.2">
      <c r="A61" s="15"/>
      <c r="B61" s="15"/>
      <c r="C61" s="15"/>
      <c r="D61" s="15"/>
      <c r="E61" s="15"/>
      <c r="F61" s="15"/>
      <c r="G61" s="15"/>
      <c r="H61" s="15"/>
      <c r="I61" s="15"/>
      <c r="J61" s="15"/>
      <c r="K61" s="15"/>
      <c r="L61" s="15"/>
      <c r="M61" s="15"/>
      <c r="N61" s="15"/>
      <c r="O61" s="15"/>
      <c r="P61" s="15"/>
    </row>
    <row r="62" spans="1:16" x14ac:dyDescent="0.2">
      <c r="A62" s="15"/>
      <c r="B62" s="15"/>
      <c r="C62" s="15"/>
      <c r="D62" s="15"/>
      <c r="E62" s="15"/>
      <c r="F62" s="15"/>
      <c r="G62" s="15"/>
      <c r="H62" s="15"/>
      <c r="I62" s="15"/>
      <c r="J62" s="15"/>
      <c r="K62" s="15"/>
      <c r="L62" s="15"/>
      <c r="M62" s="15"/>
      <c r="N62" s="15"/>
      <c r="O62" s="15"/>
      <c r="P62" s="15"/>
    </row>
    <row r="63" spans="1:16" x14ac:dyDescent="0.2">
      <c r="A63" s="15"/>
      <c r="B63" s="15"/>
      <c r="C63" s="15"/>
      <c r="D63" s="15"/>
      <c r="E63" s="15"/>
      <c r="F63" s="15"/>
      <c r="G63" s="15"/>
      <c r="H63" s="15"/>
      <c r="I63" s="15"/>
      <c r="J63" s="15"/>
      <c r="K63" s="15"/>
      <c r="L63" s="15"/>
      <c r="M63" s="15"/>
      <c r="N63" s="15"/>
      <c r="O63" s="15"/>
      <c r="P63" s="15"/>
    </row>
    <row r="64" spans="1:16" x14ac:dyDescent="0.2">
      <c r="A64" s="15"/>
      <c r="B64" s="15"/>
      <c r="C64" s="15"/>
      <c r="D64" s="15"/>
      <c r="E64" s="15"/>
      <c r="F64" s="15"/>
      <c r="G64" s="15"/>
      <c r="H64" s="15"/>
      <c r="I64" s="15"/>
      <c r="J64" s="15"/>
      <c r="K64" s="15"/>
      <c r="L64" s="15"/>
      <c r="M64" s="15"/>
      <c r="N64" s="15"/>
      <c r="O64" s="15"/>
      <c r="P64" s="15"/>
    </row>
    <row r="65" spans="1:16" x14ac:dyDescent="0.2">
      <c r="A65" s="15"/>
      <c r="B65" s="15"/>
      <c r="C65" s="15"/>
      <c r="D65" s="15"/>
      <c r="E65" s="15"/>
      <c r="F65" s="15"/>
      <c r="G65" s="15"/>
      <c r="H65" s="15"/>
      <c r="I65" s="15"/>
      <c r="J65" s="15"/>
      <c r="K65" s="15"/>
      <c r="L65" s="15"/>
      <c r="M65" s="15"/>
      <c r="N65" s="15"/>
      <c r="O65" s="15"/>
      <c r="P65" s="15"/>
    </row>
    <row r="66" spans="1:16" x14ac:dyDescent="0.2">
      <c r="A66" s="15"/>
      <c r="B66" s="15"/>
      <c r="C66" s="15"/>
      <c r="D66" s="15"/>
      <c r="E66" s="15"/>
      <c r="F66" s="15"/>
      <c r="G66" s="15"/>
      <c r="H66" s="15"/>
      <c r="I66" s="15"/>
      <c r="J66" s="15"/>
      <c r="K66" s="15"/>
      <c r="L66" s="15"/>
      <c r="M66" s="15"/>
      <c r="N66" s="15"/>
      <c r="O66" s="15"/>
      <c r="P66" s="15"/>
    </row>
    <row r="67" spans="1:16" x14ac:dyDescent="0.2">
      <c r="A67" s="15"/>
      <c r="B67" s="15"/>
      <c r="C67" s="15"/>
      <c r="D67" s="15"/>
      <c r="E67" s="15"/>
      <c r="F67" s="15"/>
      <c r="G67" s="15"/>
      <c r="H67" s="15"/>
      <c r="I67" s="15"/>
      <c r="J67" s="15"/>
      <c r="K67" s="15"/>
      <c r="L67" s="15"/>
      <c r="M67" s="15"/>
      <c r="N67" s="15"/>
      <c r="O67" s="15"/>
      <c r="P67" s="15"/>
    </row>
    <row r="68" spans="1:16" x14ac:dyDescent="0.2">
      <c r="A68" s="15"/>
      <c r="B68" s="15"/>
      <c r="C68" s="15"/>
      <c r="D68" s="15"/>
      <c r="E68" s="15"/>
      <c r="F68" s="15"/>
      <c r="G68" s="15"/>
      <c r="H68" s="15"/>
      <c r="I68" s="15"/>
      <c r="J68" s="15"/>
      <c r="K68" s="15"/>
      <c r="L68" s="15"/>
      <c r="M68" s="15"/>
      <c r="N68" s="15"/>
      <c r="O68" s="15"/>
      <c r="P68" s="15"/>
    </row>
    <row r="69" spans="1:16" x14ac:dyDescent="0.2">
      <c r="A69" s="15"/>
      <c r="B69" s="15"/>
      <c r="C69" s="15"/>
      <c r="D69" s="15"/>
      <c r="E69" s="15"/>
      <c r="F69" s="15"/>
      <c r="G69" s="15"/>
      <c r="H69" s="15"/>
      <c r="I69" s="15"/>
      <c r="J69" s="15"/>
      <c r="K69" s="15"/>
      <c r="L69" s="15"/>
      <c r="M69" s="15"/>
      <c r="N69" s="15"/>
      <c r="O69" s="15"/>
      <c r="P69" s="15"/>
    </row>
    <row r="70" spans="1:16" x14ac:dyDescent="0.2">
      <c r="A70" s="15"/>
      <c r="B70" s="15"/>
      <c r="C70" s="15"/>
      <c r="D70" s="15"/>
      <c r="E70" s="15"/>
      <c r="F70" s="15"/>
      <c r="G70" s="15"/>
      <c r="H70" s="15"/>
      <c r="I70" s="15"/>
      <c r="J70" s="15"/>
      <c r="K70" s="15"/>
      <c r="L70" s="15"/>
      <c r="M70" s="15"/>
      <c r="N70" s="15"/>
      <c r="O70" s="15"/>
      <c r="P70" s="15"/>
    </row>
    <row r="71" spans="1:16" x14ac:dyDescent="0.2">
      <c r="A71" s="15"/>
      <c r="B71" s="15"/>
      <c r="C71" s="15"/>
      <c r="D71" s="15"/>
      <c r="E71" s="15"/>
      <c r="F71" s="15"/>
      <c r="G71" s="15"/>
      <c r="H71" s="15"/>
      <c r="I71" s="15"/>
      <c r="J71" s="15"/>
      <c r="K71" s="15"/>
      <c r="L71" s="15"/>
      <c r="M71" s="15"/>
      <c r="N71" s="15"/>
      <c r="O71" s="15"/>
      <c r="P71" s="15"/>
    </row>
    <row r="72" spans="1:16" x14ac:dyDescent="0.2">
      <c r="A72" s="15"/>
      <c r="B72" s="15"/>
      <c r="C72" s="15"/>
      <c r="D72" s="15"/>
      <c r="E72" s="15"/>
      <c r="F72" s="15"/>
      <c r="G72" s="15"/>
      <c r="H72" s="15"/>
      <c r="I72" s="15"/>
      <c r="J72" s="15"/>
      <c r="K72" s="15"/>
      <c r="L72" s="15"/>
      <c r="M72" s="15"/>
      <c r="N72" s="15"/>
      <c r="O72" s="15"/>
      <c r="P72" s="15"/>
    </row>
    <row r="73" spans="1:16" x14ac:dyDescent="0.2">
      <c r="A73" s="15"/>
      <c r="B73" s="15"/>
      <c r="C73" s="15"/>
      <c r="D73" s="15"/>
      <c r="E73" s="15"/>
      <c r="F73" s="15"/>
      <c r="G73" s="15"/>
      <c r="H73" s="15"/>
      <c r="I73" s="15"/>
      <c r="J73" s="15"/>
      <c r="K73" s="15"/>
      <c r="L73" s="15"/>
      <c r="M73" s="15"/>
      <c r="N73" s="15"/>
      <c r="O73" s="15"/>
      <c r="P73" s="15"/>
    </row>
    <row r="74" spans="1:16" x14ac:dyDescent="0.2">
      <c r="A74" s="15"/>
      <c r="B74" s="15"/>
      <c r="C74" s="15"/>
      <c r="D74" s="15"/>
      <c r="E74" s="15"/>
      <c r="F74" s="15"/>
      <c r="G74" s="15"/>
      <c r="H74" s="15"/>
      <c r="I74" s="15"/>
      <c r="J74" s="15"/>
      <c r="K74" s="15"/>
      <c r="L74" s="15"/>
      <c r="M74" s="15"/>
      <c r="N74" s="15"/>
      <c r="O74" s="15"/>
      <c r="P74" s="15"/>
    </row>
  </sheetData>
  <mergeCells count="11">
    <mergeCell ref="B25:N25"/>
    <mergeCell ref="B14:K16"/>
    <mergeCell ref="B2:G2"/>
    <mergeCell ref="J4:O8"/>
    <mergeCell ref="R19:W19"/>
    <mergeCell ref="T22:U22"/>
    <mergeCell ref="R22:S22"/>
    <mergeCell ref="B22:N24"/>
    <mergeCell ref="V20:W20"/>
    <mergeCell ref="R20:S20"/>
    <mergeCell ref="T20:U20"/>
  </mergeCells>
  <pageMargins left="0.7" right="0.7" top="0.75" bottom="0.75" header="0.3" footer="0.3"/>
  <pageSetup paperSize="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Y115"/>
  <sheetViews>
    <sheetView tabSelected="1" topLeftCell="A19" zoomScaleNormal="100" workbookViewId="0">
      <selection activeCell="R20" sqref="Q20:R20"/>
    </sheetView>
  </sheetViews>
  <sheetFormatPr defaultColWidth="8.85546875" defaultRowHeight="12.75" x14ac:dyDescent="0.2"/>
  <cols>
    <col min="1" max="1" width="5.42578125" customWidth="1"/>
    <col min="2" max="9" width="8.85546875" customWidth="1"/>
    <col min="18" max="18" width="5.42578125" customWidth="1"/>
  </cols>
  <sheetData>
    <row r="1" spans="1:23" ht="20.25" customHeight="1" x14ac:dyDescent="0.2">
      <c r="A1" s="15"/>
      <c r="B1" s="15"/>
      <c r="C1" s="15"/>
      <c r="D1" s="15"/>
      <c r="E1" s="15"/>
      <c r="F1" s="15"/>
      <c r="G1" s="15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</row>
    <row r="2" spans="1:23" ht="18" x14ac:dyDescent="0.25">
      <c r="A2" s="15"/>
      <c r="B2" s="144" t="s">
        <v>98</v>
      </c>
      <c r="C2" s="145"/>
      <c r="D2" s="145"/>
      <c r="E2" s="145"/>
      <c r="F2" s="145"/>
      <c r="G2" s="145"/>
      <c r="H2" s="145"/>
      <c r="I2" s="146"/>
      <c r="J2" s="15"/>
      <c r="K2" s="15"/>
      <c r="L2" s="15"/>
      <c r="M2" s="15"/>
      <c r="N2" s="15"/>
      <c r="O2" s="15"/>
      <c r="P2" s="15"/>
      <c r="Q2" s="15"/>
      <c r="R2" s="15"/>
      <c r="T2" s="46"/>
      <c r="U2" s="46"/>
      <c r="V2" s="46"/>
      <c r="W2" s="46"/>
    </row>
    <row r="3" spans="1:23" x14ac:dyDescent="0.2">
      <c r="A3" s="15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</row>
    <row r="4" spans="1:23" ht="18" customHeight="1" x14ac:dyDescent="0.2">
      <c r="A4" s="15"/>
      <c r="B4" s="41" t="s">
        <v>82</v>
      </c>
      <c r="C4" s="41" t="s">
        <v>83</v>
      </c>
      <c r="D4" s="41" t="s">
        <v>99</v>
      </c>
      <c r="E4" s="41" t="s">
        <v>84</v>
      </c>
      <c r="F4" s="41" t="s">
        <v>85</v>
      </c>
      <c r="G4" s="88" t="s">
        <v>100</v>
      </c>
      <c r="H4" s="41" t="s">
        <v>87</v>
      </c>
      <c r="I4" s="6" t="s">
        <v>55</v>
      </c>
      <c r="J4" s="41" t="s">
        <v>101</v>
      </c>
      <c r="K4" s="15"/>
      <c r="L4" s="147" t="s">
        <v>102</v>
      </c>
      <c r="M4" s="148"/>
      <c r="N4" s="148"/>
      <c r="O4" s="148"/>
      <c r="P4" s="148"/>
      <c r="Q4" s="149"/>
      <c r="R4" s="15"/>
    </row>
    <row r="5" spans="1:23" ht="15" customHeight="1" x14ac:dyDescent="0.2">
      <c r="A5" s="15"/>
      <c r="B5" s="44">
        <v>229.8</v>
      </c>
      <c r="C5" s="44">
        <v>1.53</v>
      </c>
      <c r="D5" s="44">
        <v>114</v>
      </c>
      <c r="E5" s="44">
        <v>2.883</v>
      </c>
      <c r="F5" s="44">
        <v>1028</v>
      </c>
      <c r="G5" s="44">
        <v>80</v>
      </c>
      <c r="H5" s="44">
        <v>1033</v>
      </c>
      <c r="I5" s="60">
        <f>F5/H5</f>
        <v>0.99515972894482096</v>
      </c>
      <c r="J5" s="14">
        <f t="shared" ref="J5:J13" si="0">(D5*E5)/(B5*C5)*100</f>
        <v>93.47770439768594</v>
      </c>
      <c r="K5" s="15"/>
      <c r="L5" s="150"/>
      <c r="M5" s="151"/>
      <c r="N5" s="151"/>
      <c r="O5" s="151"/>
      <c r="P5" s="151"/>
      <c r="Q5" s="152"/>
      <c r="R5" s="15"/>
    </row>
    <row r="6" spans="1:23" ht="15" customHeight="1" x14ac:dyDescent="0.2">
      <c r="A6" s="15"/>
      <c r="B6" s="44">
        <v>230.3</v>
      </c>
      <c r="C6" s="44">
        <v>1.3149999999999999</v>
      </c>
      <c r="D6" s="44">
        <v>114.7</v>
      </c>
      <c r="E6" s="44">
        <v>2.5150000000000001</v>
      </c>
      <c r="F6" s="44">
        <v>896.5</v>
      </c>
      <c r="G6" s="44">
        <v>65.2</v>
      </c>
      <c r="H6" s="44">
        <v>901.6</v>
      </c>
      <c r="I6" s="60">
        <f t="shared" ref="I6:I13" si="1">F6/H6</f>
        <v>0.9943433895297249</v>
      </c>
      <c r="J6" s="14">
        <f t="shared" si="0"/>
        <v>95.253669787630287</v>
      </c>
      <c r="K6" s="15"/>
      <c r="L6" s="150"/>
      <c r="M6" s="151"/>
      <c r="N6" s="151"/>
      <c r="O6" s="151"/>
      <c r="P6" s="151"/>
      <c r="Q6" s="152"/>
      <c r="R6" s="15"/>
    </row>
    <row r="7" spans="1:23" ht="15" customHeight="1" x14ac:dyDescent="0.2">
      <c r="A7" s="15"/>
      <c r="B7" s="44">
        <v>231.5</v>
      </c>
      <c r="C7" s="44">
        <v>1.1299999999999999</v>
      </c>
      <c r="D7" s="44">
        <v>116.2</v>
      </c>
      <c r="E7" s="44">
        <v>2.1549999999999998</v>
      </c>
      <c r="F7" s="44">
        <v>776</v>
      </c>
      <c r="G7" s="44">
        <v>43.3</v>
      </c>
      <c r="H7" s="44">
        <v>777.9</v>
      </c>
      <c r="I7" s="60">
        <f t="shared" si="1"/>
        <v>0.9975575266743798</v>
      </c>
      <c r="J7" s="14">
        <f t="shared" si="0"/>
        <v>95.724688927540669</v>
      </c>
      <c r="K7" s="15"/>
      <c r="L7" s="150"/>
      <c r="M7" s="151"/>
      <c r="N7" s="151"/>
      <c r="O7" s="151"/>
      <c r="P7" s="151"/>
      <c r="Q7" s="152"/>
      <c r="R7" s="15"/>
    </row>
    <row r="8" spans="1:23" ht="15" customHeight="1" x14ac:dyDescent="0.2">
      <c r="A8" s="15"/>
      <c r="B8" s="44">
        <v>231.4</v>
      </c>
      <c r="C8" s="44">
        <v>0.95299999999999996</v>
      </c>
      <c r="D8" s="44">
        <v>116.7</v>
      </c>
      <c r="E8" s="44">
        <v>1.8029999999999999</v>
      </c>
      <c r="F8" s="44">
        <v>658.1</v>
      </c>
      <c r="G8" s="44">
        <v>48.8</v>
      </c>
      <c r="H8" s="44">
        <v>659</v>
      </c>
      <c r="I8" s="60">
        <f t="shared" si="1"/>
        <v>0.9986342943854325</v>
      </c>
      <c r="J8" s="14">
        <f t="shared" si="0"/>
        <v>95.41360993487335</v>
      </c>
      <c r="K8" s="15"/>
      <c r="L8" s="153"/>
      <c r="M8" s="154"/>
      <c r="N8" s="154"/>
      <c r="O8" s="154"/>
      <c r="P8" s="154"/>
      <c r="Q8" s="155"/>
      <c r="R8" s="15"/>
    </row>
    <row r="9" spans="1:23" ht="15" x14ac:dyDescent="0.2">
      <c r="A9" s="15"/>
      <c r="B9" s="44">
        <v>229</v>
      </c>
      <c r="C9" s="44">
        <v>0.747</v>
      </c>
      <c r="D9" s="44">
        <v>116.5</v>
      </c>
      <c r="E9" s="44">
        <v>1.399</v>
      </c>
      <c r="F9" s="44">
        <v>515.79999999999995</v>
      </c>
      <c r="G9" s="44">
        <v>33.4</v>
      </c>
      <c r="H9" s="44">
        <v>516.29999999999995</v>
      </c>
      <c r="I9" s="60">
        <f t="shared" si="1"/>
        <v>0.99903157079217508</v>
      </c>
      <c r="J9" s="14">
        <f t="shared" si="0"/>
        <v>95.276886293353911</v>
      </c>
      <c r="K9" s="15"/>
      <c r="L9" s="15"/>
      <c r="M9" s="15"/>
      <c r="N9" s="15"/>
      <c r="O9" s="15"/>
      <c r="P9" s="15"/>
      <c r="Q9" s="15"/>
      <c r="R9" s="15"/>
    </row>
    <row r="10" spans="1:23" ht="15" x14ac:dyDescent="0.2">
      <c r="A10" s="15"/>
      <c r="B10" s="44">
        <v>229.6</v>
      </c>
      <c r="C10" s="44">
        <v>0.54600000000000004</v>
      </c>
      <c r="D10" s="44">
        <v>116.9</v>
      </c>
      <c r="E10" s="44">
        <v>1.0029999999999999</v>
      </c>
      <c r="F10" s="44">
        <v>379.5</v>
      </c>
      <c r="G10" s="44">
        <v>34.1</v>
      </c>
      <c r="H10" s="44">
        <v>381.5</v>
      </c>
      <c r="I10" s="60">
        <f t="shared" si="1"/>
        <v>0.99475753604193973</v>
      </c>
      <c r="J10" s="14">
        <f t="shared" si="0"/>
        <v>93.529996426337874</v>
      </c>
      <c r="K10" s="15"/>
      <c r="L10" s="15"/>
      <c r="M10" s="15"/>
      <c r="N10" s="15"/>
      <c r="O10" s="15"/>
      <c r="P10" s="15"/>
      <c r="Q10" s="15"/>
      <c r="R10" s="15"/>
    </row>
    <row r="11" spans="1:23" ht="15" x14ac:dyDescent="0.2">
      <c r="A11" s="15"/>
      <c r="B11" s="44">
        <v>230.1</v>
      </c>
      <c r="C11" s="44">
        <v>0.34799999999999998</v>
      </c>
      <c r="D11" s="44">
        <v>117.9</v>
      </c>
      <c r="E11" s="44">
        <v>0.59799999999999998</v>
      </c>
      <c r="F11" s="44">
        <v>342.9</v>
      </c>
      <c r="G11" s="44">
        <v>37.299999999999997</v>
      </c>
      <c r="H11" s="44">
        <v>346.2</v>
      </c>
      <c r="I11" s="60">
        <f t="shared" si="1"/>
        <v>0.99046793760831886</v>
      </c>
      <c r="J11" s="14">
        <f t="shared" si="0"/>
        <v>88.047925189947392</v>
      </c>
      <c r="K11" s="15"/>
      <c r="L11" s="15"/>
      <c r="M11" s="15"/>
      <c r="N11" s="15"/>
      <c r="O11" s="15"/>
      <c r="P11" s="15"/>
      <c r="Q11" s="15"/>
      <c r="R11" s="15"/>
    </row>
    <row r="12" spans="1:23" ht="15" x14ac:dyDescent="0.2">
      <c r="A12" s="15"/>
      <c r="B12" s="44">
        <v>229.6</v>
      </c>
      <c r="C12" s="44">
        <v>0.16500000000000001</v>
      </c>
      <c r="D12" s="44">
        <v>118.6</v>
      </c>
      <c r="E12" s="44">
        <v>0.2</v>
      </c>
      <c r="F12" s="44">
        <v>112.8</v>
      </c>
      <c r="G12" s="44">
        <v>58</v>
      </c>
      <c r="H12" s="44">
        <v>126.7</v>
      </c>
      <c r="I12" s="60">
        <f t="shared" si="1"/>
        <v>0.89029202841357535</v>
      </c>
      <c r="J12" s="14">
        <f t="shared" si="0"/>
        <v>62.612184563404071</v>
      </c>
      <c r="K12" s="15"/>
      <c r="L12" s="15"/>
      <c r="M12" s="15"/>
      <c r="N12" s="15"/>
      <c r="O12" s="15"/>
      <c r="P12" s="15"/>
      <c r="Q12" s="15"/>
      <c r="R12" s="15"/>
    </row>
    <row r="13" spans="1:23" ht="15" x14ac:dyDescent="0.2">
      <c r="A13" s="15"/>
      <c r="B13" s="44">
        <v>230.5</v>
      </c>
      <c r="C13" s="44">
        <v>9.6000000000000002E-2</v>
      </c>
      <c r="D13" s="44">
        <v>119.6</v>
      </c>
      <c r="E13" s="44">
        <v>3.0000000000000001E-3</v>
      </c>
      <c r="F13" s="44">
        <v>49.9</v>
      </c>
      <c r="G13" s="44">
        <v>65.8</v>
      </c>
      <c r="H13" s="44">
        <v>82.5</v>
      </c>
      <c r="I13" s="60">
        <f t="shared" si="1"/>
        <v>0.60484848484848486</v>
      </c>
      <c r="J13" s="14">
        <f t="shared" si="0"/>
        <v>1.6214750542299348</v>
      </c>
      <c r="K13" s="15"/>
      <c r="L13" s="15"/>
      <c r="M13" s="15"/>
      <c r="N13" s="15"/>
      <c r="O13" s="15"/>
      <c r="P13" s="15"/>
      <c r="Q13" s="15"/>
      <c r="R13" s="15"/>
    </row>
    <row r="14" spans="1:23" x14ac:dyDescent="0.2">
      <c r="A14" s="15"/>
      <c r="B14" s="15"/>
      <c r="C14" s="28"/>
      <c r="D14" s="29"/>
      <c r="E14" s="28"/>
      <c r="F14" s="30"/>
      <c r="G14" s="30"/>
      <c r="H14" s="28"/>
      <c r="I14" s="28"/>
      <c r="J14" s="15"/>
      <c r="K14" s="15"/>
      <c r="L14" s="15"/>
      <c r="M14" s="15"/>
      <c r="N14" s="15"/>
      <c r="O14" s="15"/>
      <c r="P14" s="15"/>
      <c r="Q14" s="15"/>
      <c r="R14" s="15"/>
    </row>
    <row r="15" spans="1:23" x14ac:dyDescent="0.2">
      <c r="A15" s="15"/>
      <c r="B15" s="166" t="s">
        <v>103</v>
      </c>
      <c r="C15" s="167"/>
      <c r="D15" s="167"/>
      <c r="E15" s="167"/>
      <c r="F15" s="168"/>
      <c r="G15" s="30"/>
      <c r="H15" s="28"/>
      <c r="I15" s="28"/>
      <c r="J15" s="15"/>
      <c r="K15" s="15"/>
      <c r="L15" s="15"/>
      <c r="M15" s="15"/>
      <c r="N15" s="15"/>
      <c r="O15" s="15"/>
      <c r="P15" s="15"/>
      <c r="Q15" s="15"/>
      <c r="R15" s="15"/>
    </row>
    <row r="16" spans="1:23" x14ac:dyDescent="0.2">
      <c r="A16" s="15"/>
      <c r="B16" s="169">
        <f>100*((D13-D5)/(SQRT(3)*Transformador!E21))</f>
        <v>1.6165807537309507</v>
      </c>
      <c r="C16" s="170"/>
      <c r="D16" s="170"/>
      <c r="E16" s="170"/>
      <c r="F16" s="171"/>
      <c r="G16" s="30"/>
      <c r="H16" s="28"/>
      <c r="I16" s="28"/>
      <c r="J16" s="15"/>
      <c r="K16" s="15"/>
      <c r="L16" s="15"/>
      <c r="M16" s="15"/>
      <c r="N16" s="15"/>
      <c r="O16" s="15"/>
      <c r="P16" s="15"/>
      <c r="Q16" s="15"/>
      <c r="R16" s="15"/>
    </row>
    <row r="17" spans="1:18" x14ac:dyDescent="0.2">
      <c r="A17" s="15"/>
      <c r="B17" s="15"/>
      <c r="C17" s="28"/>
      <c r="D17" s="29"/>
      <c r="E17" s="28"/>
      <c r="F17" s="30"/>
      <c r="G17" s="30"/>
      <c r="H17" s="28"/>
      <c r="I17" s="28"/>
      <c r="J17" s="15"/>
      <c r="K17" s="15"/>
      <c r="L17" s="15"/>
      <c r="M17" s="15"/>
      <c r="N17" s="15"/>
      <c r="O17" s="15"/>
      <c r="P17" s="15"/>
      <c r="Q17" s="15"/>
      <c r="R17" s="15"/>
    </row>
    <row r="18" spans="1:18" x14ac:dyDescent="0.2">
      <c r="A18" s="15"/>
      <c r="B18" s="15"/>
      <c r="C18" s="15"/>
      <c r="D18" s="15"/>
      <c r="E18" s="15"/>
      <c r="F18" s="15"/>
      <c r="G18" s="15"/>
      <c r="H18" s="15"/>
      <c r="I18" s="15"/>
      <c r="J18" s="15"/>
      <c r="K18" s="15"/>
      <c r="L18" s="15"/>
      <c r="M18" s="15"/>
      <c r="N18" s="15"/>
      <c r="O18" s="15"/>
      <c r="P18" s="15"/>
      <c r="Q18" s="15"/>
      <c r="R18" s="15"/>
    </row>
    <row r="19" spans="1:18" ht="84" customHeight="1" x14ac:dyDescent="0.2">
      <c r="A19" s="15"/>
      <c r="B19" s="172" t="s">
        <v>104</v>
      </c>
      <c r="C19" s="173"/>
      <c r="D19" s="173"/>
      <c r="E19" s="173"/>
      <c r="F19" s="173"/>
      <c r="G19" s="173"/>
      <c r="H19" s="173"/>
      <c r="I19" s="173"/>
      <c r="J19" s="173"/>
      <c r="K19" s="173"/>
      <c r="L19" s="173"/>
      <c r="M19" s="173"/>
      <c r="N19" s="174"/>
      <c r="O19" s="15"/>
      <c r="P19" s="15"/>
      <c r="Q19" s="15"/>
      <c r="R19" s="15"/>
    </row>
    <row r="20" spans="1:18" ht="409.5" customHeight="1" x14ac:dyDescent="0.2">
      <c r="A20" s="15"/>
      <c r="B20" s="175"/>
      <c r="C20" s="176"/>
      <c r="D20" s="176"/>
      <c r="E20" s="176"/>
      <c r="F20" s="176"/>
      <c r="G20" s="176"/>
      <c r="H20" s="176"/>
      <c r="I20" s="176"/>
      <c r="J20" s="176"/>
      <c r="K20" s="176"/>
      <c r="L20" s="176"/>
      <c r="M20" s="176"/>
      <c r="N20" s="177"/>
      <c r="O20" s="15"/>
      <c r="P20" s="15"/>
      <c r="Q20" s="15"/>
      <c r="R20" s="15"/>
    </row>
    <row r="21" spans="1:18" ht="221.25" customHeight="1" x14ac:dyDescent="0.2">
      <c r="A21" s="15"/>
      <c r="B21" s="178"/>
      <c r="C21" s="179"/>
      <c r="D21" s="179"/>
      <c r="E21" s="179"/>
      <c r="F21" s="179"/>
      <c r="G21" s="179"/>
      <c r="H21" s="179"/>
      <c r="I21" s="179"/>
      <c r="J21" s="179"/>
      <c r="K21" s="179"/>
      <c r="L21" s="179"/>
      <c r="M21" s="179"/>
      <c r="N21" s="180"/>
      <c r="O21" s="15"/>
      <c r="P21" s="15"/>
      <c r="Q21" s="15"/>
      <c r="R21" s="15"/>
    </row>
    <row r="22" spans="1:18" x14ac:dyDescent="0.2">
      <c r="A22" s="15"/>
      <c r="B22" s="15"/>
      <c r="C22" s="15"/>
      <c r="D22" s="15"/>
      <c r="E22" s="15"/>
      <c r="F22" s="15"/>
      <c r="G22" s="15"/>
      <c r="H22" s="15"/>
      <c r="I22" s="15"/>
      <c r="J22" s="15"/>
      <c r="K22" s="15"/>
      <c r="L22" s="15"/>
      <c r="M22" s="15"/>
      <c r="N22" s="15"/>
      <c r="O22" s="15"/>
      <c r="P22" s="15"/>
      <c r="Q22" s="15"/>
      <c r="R22" s="15"/>
    </row>
    <row r="23" spans="1:18" x14ac:dyDescent="0.2">
      <c r="A23" s="15"/>
      <c r="B23" s="15"/>
      <c r="C23" s="8"/>
      <c r="D23" s="8"/>
      <c r="E23" s="8"/>
      <c r="F23" s="8"/>
      <c r="G23" s="8"/>
      <c r="H23" s="8"/>
      <c r="I23" s="8"/>
      <c r="J23" s="8"/>
      <c r="K23" s="8"/>
      <c r="L23" s="15"/>
      <c r="M23" s="15"/>
      <c r="N23" s="15"/>
      <c r="O23" s="15"/>
      <c r="P23" s="15"/>
      <c r="Q23" s="15"/>
      <c r="R23" s="15"/>
    </row>
    <row r="24" spans="1:18" x14ac:dyDescent="0.2">
      <c r="A24" s="15"/>
      <c r="B24" s="15"/>
      <c r="C24" s="8"/>
      <c r="D24" s="8"/>
      <c r="E24" s="8"/>
      <c r="F24" s="8"/>
      <c r="G24" s="8"/>
      <c r="H24" s="8"/>
      <c r="I24" s="8"/>
      <c r="J24" s="8"/>
      <c r="K24" s="8"/>
      <c r="L24" s="15"/>
      <c r="M24" s="15"/>
      <c r="N24" s="15"/>
      <c r="O24" s="15"/>
      <c r="P24" s="15"/>
      <c r="Q24" s="15"/>
      <c r="R24" s="15"/>
    </row>
    <row r="25" spans="1:18" x14ac:dyDescent="0.2">
      <c r="A25" s="15"/>
      <c r="B25" s="15"/>
      <c r="C25" s="8"/>
      <c r="D25" s="8"/>
      <c r="E25" s="8"/>
      <c r="F25" s="8"/>
      <c r="G25" s="8"/>
      <c r="H25" s="8"/>
      <c r="I25" s="8"/>
      <c r="J25" s="8"/>
      <c r="K25" s="8"/>
      <c r="L25" s="15"/>
      <c r="M25" s="15"/>
      <c r="N25" s="15"/>
      <c r="O25" s="15"/>
      <c r="P25" s="15"/>
      <c r="Q25" s="15"/>
      <c r="R25" s="15"/>
    </row>
    <row r="26" spans="1:18" x14ac:dyDescent="0.2">
      <c r="A26" s="15"/>
      <c r="B26" s="15"/>
      <c r="C26" s="8"/>
      <c r="D26" s="8"/>
      <c r="E26" s="8"/>
      <c r="F26" s="8"/>
      <c r="G26" s="8"/>
      <c r="H26" s="8"/>
      <c r="I26" s="8"/>
      <c r="J26" s="8"/>
      <c r="K26" s="8"/>
      <c r="L26" s="15"/>
      <c r="M26" s="15"/>
      <c r="N26" s="15"/>
      <c r="O26" s="15"/>
      <c r="P26" s="15"/>
      <c r="Q26" s="15"/>
      <c r="R26" s="15"/>
    </row>
    <row r="27" spans="1:18" x14ac:dyDescent="0.2">
      <c r="A27" s="15"/>
      <c r="B27" s="15"/>
      <c r="C27" s="8"/>
      <c r="D27" s="8"/>
      <c r="E27" s="8"/>
      <c r="F27" s="8"/>
      <c r="G27" s="8"/>
      <c r="H27" s="8"/>
      <c r="I27" s="8"/>
      <c r="J27" s="8"/>
      <c r="K27" s="8"/>
      <c r="L27" s="15"/>
      <c r="M27" s="15"/>
      <c r="N27" s="15"/>
      <c r="O27" s="15"/>
      <c r="P27" s="15"/>
      <c r="Q27" s="15"/>
      <c r="R27" s="15"/>
    </row>
    <row r="28" spans="1:18" x14ac:dyDescent="0.2">
      <c r="A28" s="15"/>
      <c r="B28" s="15"/>
      <c r="C28" s="8"/>
      <c r="D28" s="8"/>
      <c r="E28" s="8"/>
      <c r="F28" s="8"/>
      <c r="G28" s="8"/>
      <c r="H28" s="8"/>
      <c r="I28" s="8"/>
      <c r="J28" s="8"/>
      <c r="K28" s="8"/>
      <c r="L28" s="15"/>
      <c r="M28" s="15"/>
      <c r="N28" s="15"/>
      <c r="O28" s="15"/>
      <c r="P28" s="15"/>
      <c r="Q28" s="15"/>
      <c r="R28" s="15"/>
    </row>
    <row r="29" spans="1:18" x14ac:dyDescent="0.2">
      <c r="A29" s="15"/>
      <c r="B29" s="15"/>
      <c r="C29" s="8"/>
      <c r="D29" s="8"/>
      <c r="E29" s="8"/>
      <c r="F29" s="8"/>
      <c r="G29" s="8"/>
      <c r="H29" s="8"/>
      <c r="I29" s="8"/>
      <c r="J29" s="8"/>
      <c r="K29" s="8"/>
      <c r="L29" s="15"/>
      <c r="M29" s="15"/>
      <c r="N29" s="15"/>
      <c r="O29" s="15"/>
      <c r="P29" s="15"/>
      <c r="Q29" s="15"/>
      <c r="R29" s="15"/>
    </row>
    <row r="30" spans="1:18" x14ac:dyDescent="0.2">
      <c r="A30" s="15"/>
      <c r="B30" s="15"/>
      <c r="C30" s="8"/>
      <c r="D30" s="8"/>
      <c r="E30" s="8"/>
      <c r="F30" s="8"/>
      <c r="G30" s="8"/>
      <c r="H30" s="8"/>
      <c r="I30" s="8"/>
      <c r="J30" s="8"/>
      <c r="K30" s="8"/>
      <c r="L30" s="15"/>
      <c r="M30" s="15"/>
      <c r="N30" s="15"/>
      <c r="O30" s="15"/>
      <c r="P30" s="15"/>
      <c r="Q30" s="15"/>
      <c r="R30" s="15"/>
    </row>
    <row r="31" spans="1:18" x14ac:dyDescent="0.2">
      <c r="A31" s="15"/>
      <c r="B31" s="15"/>
      <c r="C31" s="8"/>
      <c r="D31" s="8"/>
      <c r="E31" s="8"/>
      <c r="F31" s="8"/>
      <c r="G31" s="8"/>
      <c r="H31" s="8"/>
      <c r="I31" s="8"/>
      <c r="J31" s="8"/>
      <c r="K31" s="8"/>
      <c r="L31" s="15"/>
      <c r="M31" s="15"/>
      <c r="N31" s="15"/>
      <c r="O31" s="15"/>
      <c r="P31" s="15"/>
      <c r="Q31" s="15"/>
      <c r="R31" s="15"/>
    </row>
    <row r="32" spans="1:18" x14ac:dyDescent="0.2">
      <c r="A32" s="15"/>
      <c r="B32" s="15"/>
      <c r="C32" s="8"/>
      <c r="D32" s="8"/>
      <c r="E32" s="8"/>
      <c r="F32" s="8"/>
      <c r="G32" s="8"/>
      <c r="H32" s="8"/>
      <c r="I32" s="8"/>
      <c r="J32" s="8"/>
      <c r="K32" s="8"/>
      <c r="L32" s="15"/>
      <c r="M32" s="15"/>
      <c r="N32" s="15"/>
      <c r="O32" s="15"/>
      <c r="P32" s="15"/>
      <c r="Q32" s="15"/>
      <c r="R32" s="15"/>
    </row>
    <row r="33" spans="1:18" x14ac:dyDescent="0.2">
      <c r="A33" s="15"/>
      <c r="B33" s="15"/>
      <c r="C33" s="8"/>
      <c r="D33" s="8"/>
      <c r="E33" s="8"/>
      <c r="F33" s="8"/>
      <c r="G33" s="8"/>
      <c r="H33" s="8"/>
      <c r="I33" s="8"/>
      <c r="J33" s="8"/>
      <c r="K33" s="8"/>
      <c r="L33" s="15"/>
      <c r="M33" s="15"/>
      <c r="N33" s="15"/>
      <c r="O33" s="15"/>
      <c r="P33" s="15"/>
      <c r="Q33" s="15"/>
      <c r="R33" s="15"/>
    </row>
    <row r="34" spans="1:18" x14ac:dyDescent="0.2">
      <c r="A34" s="15"/>
      <c r="B34" s="15"/>
      <c r="C34" s="8"/>
      <c r="D34" s="8"/>
      <c r="E34" s="8"/>
      <c r="F34" s="8"/>
      <c r="G34" s="8"/>
      <c r="H34" s="8"/>
      <c r="I34" s="8"/>
      <c r="J34" s="8"/>
      <c r="K34" s="8"/>
      <c r="L34" s="15"/>
      <c r="M34" s="15"/>
      <c r="N34" s="15"/>
      <c r="O34" s="15"/>
      <c r="P34" s="15"/>
      <c r="Q34" s="15"/>
      <c r="R34" s="15"/>
    </row>
    <row r="35" spans="1:18" x14ac:dyDescent="0.2">
      <c r="A35" s="15"/>
      <c r="B35" s="15"/>
      <c r="C35" s="8"/>
      <c r="D35" s="8"/>
      <c r="E35" s="8"/>
      <c r="F35" s="8"/>
      <c r="G35" s="8"/>
      <c r="H35" s="8"/>
      <c r="I35" s="8"/>
      <c r="J35" s="8"/>
      <c r="K35" s="8"/>
      <c r="L35" s="15"/>
      <c r="M35" s="15"/>
      <c r="N35" s="15"/>
      <c r="O35" s="15"/>
      <c r="P35" s="15"/>
      <c r="Q35" s="15"/>
      <c r="R35" s="15"/>
    </row>
    <row r="36" spans="1:18" x14ac:dyDescent="0.2">
      <c r="A36" s="15"/>
      <c r="B36" s="15"/>
      <c r="C36" s="8"/>
      <c r="D36" s="8"/>
      <c r="E36" s="8"/>
      <c r="F36" s="8"/>
      <c r="G36" s="8"/>
      <c r="H36" s="8"/>
      <c r="I36" s="8"/>
      <c r="J36" s="8"/>
      <c r="K36" s="8"/>
      <c r="L36" s="15"/>
      <c r="M36" s="15"/>
      <c r="N36" s="15"/>
      <c r="O36" s="15"/>
      <c r="P36" s="15"/>
      <c r="Q36" s="15"/>
      <c r="R36" s="15"/>
    </row>
    <row r="37" spans="1:18" x14ac:dyDescent="0.2">
      <c r="A37" s="15"/>
      <c r="B37" s="15"/>
      <c r="C37" s="8"/>
      <c r="D37" s="8"/>
      <c r="E37" s="8"/>
      <c r="F37" s="8"/>
      <c r="G37" s="8"/>
      <c r="H37" s="8"/>
      <c r="I37" s="8"/>
      <c r="J37" s="8"/>
      <c r="K37" s="8"/>
      <c r="L37" s="15"/>
      <c r="M37" s="15"/>
      <c r="N37" s="15"/>
      <c r="O37" s="15"/>
      <c r="P37" s="15"/>
      <c r="Q37" s="15"/>
      <c r="R37" s="15"/>
    </row>
    <row r="38" spans="1:18" x14ac:dyDescent="0.2">
      <c r="A38" s="15"/>
      <c r="B38" s="15"/>
      <c r="C38" s="8"/>
      <c r="D38" s="8"/>
      <c r="E38" s="8"/>
      <c r="F38" s="8"/>
      <c r="G38" s="8"/>
      <c r="H38" s="8"/>
      <c r="I38" s="8"/>
      <c r="J38" s="8"/>
      <c r="K38" s="8"/>
      <c r="L38" s="15"/>
      <c r="M38" s="15"/>
      <c r="N38" s="15"/>
      <c r="O38" s="15"/>
      <c r="P38" s="15"/>
      <c r="Q38" s="15"/>
      <c r="R38" s="15"/>
    </row>
    <row r="39" spans="1:18" x14ac:dyDescent="0.2">
      <c r="A39" s="15"/>
      <c r="B39" s="15"/>
      <c r="C39" s="8"/>
      <c r="D39" s="8"/>
      <c r="E39" s="8"/>
      <c r="F39" s="8"/>
      <c r="G39" s="8"/>
      <c r="H39" s="8"/>
      <c r="I39" s="8"/>
      <c r="J39" s="8"/>
      <c r="K39" s="8"/>
      <c r="L39" s="15"/>
      <c r="M39" s="15"/>
      <c r="N39" s="15"/>
      <c r="O39" s="15"/>
      <c r="P39" s="15"/>
      <c r="Q39" s="15"/>
      <c r="R39" s="15"/>
    </row>
    <row r="40" spans="1:18" x14ac:dyDescent="0.2">
      <c r="A40" s="15"/>
      <c r="B40" s="15"/>
      <c r="C40" s="8"/>
      <c r="D40" s="8"/>
      <c r="E40" s="8"/>
      <c r="F40" s="8"/>
      <c r="G40" s="8"/>
      <c r="H40" s="8"/>
      <c r="I40" s="8"/>
      <c r="J40" s="8"/>
      <c r="K40" s="8"/>
      <c r="L40" s="15"/>
      <c r="M40" s="15"/>
      <c r="N40" s="15"/>
      <c r="O40" s="15"/>
      <c r="P40" s="15"/>
      <c r="Q40" s="15"/>
      <c r="R40" s="15"/>
    </row>
    <row r="41" spans="1:18" x14ac:dyDescent="0.2">
      <c r="A41" s="15"/>
      <c r="B41" s="15"/>
      <c r="C41" s="8"/>
      <c r="D41" s="8"/>
      <c r="E41" s="8"/>
      <c r="F41" s="8"/>
      <c r="G41" s="8"/>
      <c r="H41" s="8"/>
      <c r="I41" s="8"/>
      <c r="J41" s="8"/>
      <c r="K41" s="8"/>
      <c r="L41" s="15"/>
      <c r="M41" s="15"/>
      <c r="N41" s="15"/>
      <c r="O41" s="15"/>
      <c r="P41" s="15"/>
      <c r="Q41" s="15"/>
      <c r="R41" s="15"/>
    </row>
    <row r="42" spans="1:18" x14ac:dyDescent="0.2">
      <c r="A42" s="15"/>
      <c r="B42" s="15"/>
      <c r="C42" s="8"/>
      <c r="D42" s="8"/>
      <c r="E42" s="8"/>
      <c r="F42" s="8"/>
      <c r="G42" s="8"/>
      <c r="H42" s="8"/>
      <c r="I42" s="8"/>
      <c r="J42" s="8"/>
      <c r="K42" s="8"/>
      <c r="L42" s="15"/>
      <c r="M42" s="15"/>
      <c r="N42" s="15"/>
      <c r="O42" s="15"/>
      <c r="P42" s="15"/>
      <c r="Q42" s="15"/>
      <c r="R42" s="15"/>
    </row>
    <row r="43" spans="1:18" x14ac:dyDescent="0.2">
      <c r="A43" s="15"/>
      <c r="B43" s="15"/>
      <c r="C43" s="8"/>
      <c r="D43" s="8"/>
      <c r="E43" s="8"/>
      <c r="F43" s="8"/>
      <c r="G43" s="8"/>
      <c r="H43" s="8"/>
      <c r="I43" s="8"/>
      <c r="J43" s="8"/>
      <c r="K43" s="8"/>
      <c r="L43" s="15"/>
      <c r="M43" s="15"/>
      <c r="N43" s="15"/>
      <c r="O43" s="15"/>
      <c r="P43" s="15"/>
      <c r="Q43" s="15"/>
      <c r="R43" s="15"/>
    </row>
    <row r="44" spans="1:18" x14ac:dyDescent="0.2">
      <c r="A44" s="15"/>
      <c r="B44" s="15"/>
      <c r="C44" s="8"/>
      <c r="D44" s="8"/>
      <c r="E44" s="8"/>
      <c r="F44" s="8"/>
      <c r="G44" s="8"/>
      <c r="H44" s="8"/>
      <c r="I44" s="8"/>
      <c r="J44" s="8"/>
      <c r="K44" s="8"/>
      <c r="L44" s="15"/>
      <c r="M44" s="15"/>
      <c r="N44" s="15"/>
      <c r="O44" s="15"/>
      <c r="P44" s="15"/>
      <c r="Q44" s="15"/>
      <c r="R44" s="15"/>
    </row>
    <row r="45" spans="1:18" x14ac:dyDescent="0.2">
      <c r="A45" s="15"/>
      <c r="B45" s="15"/>
      <c r="C45" s="8"/>
      <c r="D45" s="8"/>
      <c r="E45" s="8"/>
      <c r="F45" s="8"/>
      <c r="G45" s="8"/>
      <c r="H45" s="8"/>
      <c r="I45" s="8"/>
      <c r="J45" s="8"/>
      <c r="K45" s="8"/>
      <c r="L45" s="15"/>
      <c r="M45" s="15"/>
      <c r="N45" s="15"/>
      <c r="O45" s="15"/>
      <c r="P45" s="15"/>
      <c r="Q45" s="15"/>
      <c r="R45" s="15"/>
    </row>
    <row r="46" spans="1:18" x14ac:dyDescent="0.2">
      <c r="A46" s="15"/>
      <c r="B46" s="15"/>
      <c r="C46" s="8"/>
      <c r="D46" s="8"/>
      <c r="E46" s="8"/>
      <c r="F46" s="8"/>
      <c r="G46" s="8"/>
      <c r="H46" s="8"/>
      <c r="I46" s="8"/>
      <c r="J46" s="8"/>
      <c r="K46" s="8"/>
      <c r="L46" s="15"/>
      <c r="M46" s="15"/>
      <c r="N46" s="15"/>
      <c r="O46" s="15"/>
      <c r="P46" s="15"/>
      <c r="Q46" s="15"/>
      <c r="R46" s="15"/>
    </row>
    <row r="47" spans="1:18" x14ac:dyDescent="0.2">
      <c r="A47" s="15"/>
      <c r="B47" s="15"/>
      <c r="C47" s="8"/>
      <c r="D47" s="8"/>
      <c r="E47" s="8"/>
      <c r="F47" s="8"/>
      <c r="G47" s="8"/>
      <c r="H47" s="8"/>
      <c r="I47" s="8"/>
      <c r="J47" s="8"/>
      <c r="K47" s="8"/>
      <c r="L47" s="15"/>
      <c r="M47" s="15"/>
      <c r="N47" s="15"/>
      <c r="O47" s="15"/>
      <c r="P47" s="15"/>
      <c r="Q47" s="15"/>
      <c r="R47" s="15"/>
    </row>
    <row r="48" spans="1:18" x14ac:dyDescent="0.2">
      <c r="A48" s="15"/>
      <c r="B48" s="15"/>
      <c r="C48" s="8"/>
      <c r="D48" s="8"/>
      <c r="E48" s="8"/>
      <c r="F48" s="8"/>
      <c r="G48" s="8"/>
      <c r="H48" s="8"/>
      <c r="I48" s="8"/>
      <c r="J48" s="8"/>
      <c r="K48" s="8"/>
      <c r="L48" s="15"/>
      <c r="M48" s="15"/>
      <c r="N48" s="15"/>
      <c r="O48" s="15"/>
      <c r="P48" s="15"/>
      <c r="Q48" s="15"/>
      <c r="R48" s="15"/>
    </row>
    <row r="49" spans="1:18" x14ac:dyDescent="0.2">
      <c r="A49" s="15"/>
      <c r="B49" s="15"/>
      <c r="C49" s="8"/>
      <c r="D49" s="8"/>
      <c r="E49" s="8"/>
      <c r="F49" s="8"/>
      <c r="G49" s="8"/>
      <c r="H49" s="8"/>
      <c r="I49" s="8"/>
      <c r="J49" s="8"/>
      <c r="K49" s="8"/>
      <c r="L49" s="15"/>
      <c r="M49" s="15"/>
      <c r="N49" s="15"/>
      <c r="O49" s="15"/>
      <c r="P49" s="15"/>
      <c r="Q49" s="15"/>
      <c r="R49" s="15"/>
    </row>
    <row r="50" spans="1:18" x14ac:dyDescent="0.2">
      <c r="A50" s="15"/>
      <c r="B50" s="15"/>
      <c r="C50" s="8"/>
      <c r="D50" s="8"/>
      <c r="E50" s="8"/>
      <c r="F50" s="8"/>
      <c r="G50" s="8"/>
      <c r="H50" s="8"/>
      <c r="I50" s="8"/>
      <c r="J50" s="8"/>
      <c r="K50" s="8"/>
      <c r="L50" s="15"/>
      <c r="M50" s="15"/>
      <c r="N50" s="15"/>
      <c r="O50" s="15"/>
      <c r="P50" s="15"/>
      <c r="Q50" s="15"/>
      <c r="R50" s="15"/>
    </row>
    <row r="51" spans="1:18" x14ac:dyDescent="0.2">
      <c r="A51" s="15"/>
      <c r="B51" s="15"/>
      <c r="C51" s="8"/>
      <c r="D51" s="8"/>
      <c r="E51" s="8"/>
      <c r="F51" s="8"/>
      <c r="G51" s="8"/>
      <c r="H51" s="8"/>
      <c r="I51" s="8"/>
      <c r="J51" s="8"/>
      <c r="K51" s="8"/>
      <c r="L51" s="15"/>
      <c r="M51" s="15"/>
      <c r="N51" s="15"/>
      <c r="O51" s="15"/>
      <c r="P51" s="15"/>
      <c r="Q51" s="15"/>
      <c r="R51" s="15"/>
    </row>
    <row r="52" spans="1:18" x14ac:dyDescent="0.2">
      <c r="A52" s="15"/>
      <c r="B52" s="15"/>
      <c r="C52" s="8"/>
      <c r="D52" s="8"/>
      <c r="E52" s="8"/>
      <c r="F52" s="8"/>
      <c r="G52" s="8"/>
      <c r="H52" s="8"/>
      <c r="I52" s="8"/>
      <c r="J52" s="8"/>
      <c r="K52" s="8"/>
      <c r="L52" s="15"/>
      <c r="M52" s="15"/>
      <c r="N52" s="15"/>
      <c r="O52" s="15"/>
      <c r="P52" s="15"/>
      <c r="Q52" s="15"/>
      <c r="R52" s="15"/>
    </row>
    <row r="53" spans="1:18" x14ac:dyDescent="0.2">
      <c r="A53" s="15"/>
      <c r="B53" s="15"/>
      <c r="C53" s="8"/>
      <c r="D53" s="8"/>
      <c r="E53" s="8"/>
      <c r="F53" s="8"/>
      <c r="G53" s="8"/>
      <c r="H53" s="8"/>
      <c r="I53" s="8"/>
      <c r="J53" s="8"/>
      <c r="K53" s="8"/>
      <c r="L53" s="15"/>
      <c r="M53" s="15"/>
      <c r="N53" s="15"/>
      <c r="O53" s="15"/>
      <c r="P53" s="15"/>
      <c r="Q53" s="15"/>
      <c r="R53" s="15"/>
    </row>
    <row r="54" spans="1:18" x14ac:dyDescent="0.2">
      <c r="A54" s="15"/>
      <c r="B54" s="15"/>
      <c r="C54" s="8"/>
      <c r="D54" s="8"/>
      <c r="E54" s="8"/>
      <c r="F54" s="8"/>
      <c r="G54" s="8"/>
      <c r="H54" s="8"/>
      <c r="I54" s="8"/>
      <c r="J54" s="8"/>
      <c r="K54" s="8"/>
      <c r="L54" s="15"/>
      <c r="M54" s="15"/>
      <c r="N54" s="15"/>
      <c r="O54" s="15"/>
      <c r="P54" s="15"/>
      <c r="Q54" s="15"/>
      <c r="R54" s="15"/>
    </row>
    <row r="55" spans="1:18" x14ac:dyDescent="0.2">
      <c r="A55" s="15"/>
      <c r="B55" s="15"/>
      <c r="C55" s="8"/>
      <c r="D55" s="8"/>
      <c r="E55" s="8"/>
      <c r="F55" s="8"/>
      <c r="G55" s="8"/>
      <c r="H55" s="8"/>
      <c r="I55" s="8"/>
      <c r="J55" s="8"/>
      <c r="K55" s="8"/>
      <c r="L55" s="15"/>
      <c r="M55" s="15"/>
      <c r="N55" s="15"/>
      <c r="O55" s="15"/>
      <c r="P55" s="15"/>
      <c r="Q55" s="15"/>
      <c r="R55" s="15"/>
    </row>
    <row r="56" spans="1:18" x14ac:dyDescent="0.2">
      <c r="A56" s="15"/>
      <c r="B56" s="15"/>
      <c r="C56" s="8"/>
      <c r="D56" s="8"/>
      <c r="E56" s="8"/>
      <c r="F56" s="8"/>
      <c r="G56" s="8"/>
      <c r="H56" s="8"/>
      <c r="I56" s="8"/>
      <c r="J56" s="8"/>
      <c r="K56" s="8"/>
      <c r="L56" s="15"/>
      <c r="M56" s="15"/>
      <c r="N56" s="15"/>
      <c r="O56" s="15"/>
      <c r="P56" s="15"/>
      <c r="Q56" s="15"/>
      <c r="R56" s="15"/>
    </row>
    <row r="57" spans="1:18" x14ac:dyDescent="0.2">
      <c r="A57" s="15"/>
      <c r="B57" s="15"/>
      <c r="C57" s="8"/>
      <c r="D57" s="8"/>
      <c r="E57" s="8"/>
      <c r="F57" s="8"/>
      <c r="G57" s="8"/>
      <c r="H57" s="8"/>
      <c r="I57" s="8"/>
      <c r="J57" s="8"/>
      <c r="K57" s="8"/>
      <c r="L57" s="15"/>
      <c r="M57" s="15"/>
      <c r="N57" s="15"/>
      <c r="O57" s="15"/>
      <c r="P57" s="15"/>
      <c r="Q57" s="15"/>
      <c r="R57" s="15"/>
    </row>
    <row r="58" spans="1:18" x14ac:dyDescent="0.2">
      <c r="A58" s="15"/>
      <c r="B58" s="15"/>
      <c r="C58" s="8"/>
      <c r="D58" s="8"/>
      <c r="E58" s="8"/>
      <c r="F58" s="8"/>
      <c r="G58" s="8"/>
      <c r="H58" s="8"/>
      <c r="I58" s="8"/>
      <c r="J58" s="8"/>
      <c r="K58" s="8"/>
      <c r="L58" s="15"/>
      <c r="M58" s="15"/>
      <c r="N58" s="15"/>
      <c r="O58" s="15"/>
      <c r="P58" s="15"/>
      <c r="Q58" s="15"/>
      <c r="R58" s="15"/>
    </row>
    <row r="59" spans="1:18" x14ac:dyDescent="0.2">
      <c r="A59" s="15"/>
      <c r="B59" s="15"/>
      <c r="C59" s="8"/>
      <c r="D59" s="8"/>
      <c r="E59" s="8"/>
      <c r="F59" s="8"/>
      <c r="G59" s="8"/>
      <c r="H59" s="8"/>
      <c r="I59" s="8"/>
      <c r="J59" s="8"/>
      <c r="K59" s="8"/>
      <c r="L59" s="15"/>
      <c r="M59" s="15"/>
      <c r="N59" s="15"/>
      <c r="O59" s="15"/>
      <c r="P59" s="15"/>
      <c r="Q59" s="15"/>
      <c r="R59" s="15"/>
    </row>
    <row r="60" spans="1:18" x14ac:dyDescent="0.2">
      <c r="A60" s="15"/>
      <c r="B60" s="15"/>
      <c r="C60" s="8"/>
      <c r="D60" s="8"/>
      <c r="E60" s="8"/>
      <c r="F60" s="8"/>
      <c r="G60" s="8"/>
      <c r="H60" s="8"/>
      <c r="I60" s="8"/>
      <c r="J60" s="8"/>
      <c r="K60" s="8"/>
      <c r="L60" s="15"/>
      <c r="M60" s="15"/>
      <c r="N60" s="15"/>
      <c r="O60" s="15"/>
      <c r="P60" s="15"/>
      <c r="Q60" s="15"/>
      <c r="R60" s="15"/>
    </row>
    <row r="61" spans="1:18" x14ac:dyDescent="0.2">
      <c r="A61" s="15"/>
      <c r="B61" s="15"/>
      <c r="C61" s="8"/>
      <c r="D61" s="8"/>
      <c r="E61" s="8"/>
      <c r="F61" s="8"/>
      <c r="G61" s="8"/>
      <c r="H61" s="8"/>
      <c r="I61" s="8"/>
      <c r="J61" s="8"/>
      <c r="K61" s="8"/>
      <c r="L61" s="15"/>
      <c r="M61" s="15"/>
      <c r="N61" s="15"/>
      <c r="O61" s="15"/>
      <c r="P61" s="15"/>
      <c r="Q61" s="15"/>
      <c r="R61" s="15"/>
    </row>
    <row r="62" spans="1:18" x14ac:dyDescent="0.2">
      <c r="A62" s="15"/>
      <c r="B62" s="15"/>
      <c r="C62" s="8"/>
      <c r="D62" s="8"/>
      <c r="E62" s="8"/>
      <c r="F62" s="8"/>
      <c r="G62" s="8"/>
      <c r="H62" s="8"/>
      <c r="I62" s="8"/>
      <c r="J62" s="8"/>
      <c r="K62" s="8"/>
      <c r="L62" s="15"/>
      <c r="M62" s="15"/>
      <c r="N62" s="15"/>
      <c r="O62" s="15"/>
      <c r="P62" s="15"/>
      <c r="Q62" s="15"/>
      <c r="R62" s="15"/>
    </row>
    <row r="63" spans="1:18" x14ac:dyDescent="0.2">
      <c r="A63" s="15"/>
      <c r="B63" s="15"/>
      <c r="C63" s="8"/>
      <c r="D63" s="8"/>
      <c r="E63" s="8"/>
      <c r="F63" s="8"/>
      <c r="G63" s="8"/>
      <c r="H63" s="8"/>
      <c r="I63" s="8"/>
      <c r="J63" s="8"/>
      <c r="K63" s="8"/>
      <c r="L63" s="15"/>
      <c r="M63" s="15"/>
      <c r="N63" s="15"/>
      <c r="O63" s="15"/>
      <c r="P63" s="15"/>
      <c r="Q63" s="15"/>
      <c r="R63" s="15"/>
    </row>
    <row r="64" spans="1:18" x14ac:dyDescent="0.2">
      <c r="A64" s="15"/>
      <c r="B64" s="15"/>
      <c r="C64" s="8"/>
      <c r="D64" s="8"/>
      <c r="E64" s="8"/>
      <c r="F64" s="8"/>
      <c r="G64" s="8"/>
      <c r="H64" s="8"/>
      <c r="I64" s="8"/>
      <c r="J64" s="8"/>
      <c r="K64" s="8"/>
      <c r="L64" s="15"/>
      <c r="M64" s="15"/>
      <c r="N64" s="15"/>
      <c r="O64" s="15"/>
      <c r="P64" s="15"/>
      <c r="Q64" s="15"/>
      <c r="R64" s="15"/>
    </row>
    <row r="65" spans="1:18" x14ac:dyDescent="0.2">
      <c r="A65" s="15"/>
      <c r="B65" s="15"/>
      <c r="C65" s="8"/>
      <c r="D65" s="8"/>
      <c r="E65" s="8"/>
      <c r="F65" s="8"/>
      <c r="G65" s="8"/>
      <c r="H65" s="8"/>
      <c r="I65" s="8"/>
      <c r="J65" s="8"/>
      <c r="K65" s="8"/>
      <c r="L65" s="15"/>
      <c r="M65" s="15"/>
      <c r="N65" s="15"/>
      <c r="O65" s="15"/>
      <c r="P65" s="15"/>
      <c r="Q65" s="15"/>
      <c r="R65" s="15"/>
    </row>
    <row r="66" spans="1:18" x14ac:dyDescent="0.2">
      <c r="A66" s="15"/>
      <c r="B66" s="15"/>
      <c r="C66" s="8"/>
      <c r="D66" s="8"/>
      <c r="E66" s="8"/>
      <c r="F66" s="8"/>
      <c r="G66" s="8"/>
      <c r="H66" s="8"/>
      <c r="I66" s="8"/>
      <c r="J66" s="8"/>
      <c r="K66" s="8"/>
      <c r="L66" s="15"/>
      <c r="M66" s="15"/>
      <c r="N66" s="15"/>
      <c r="O66" s="15"/>
      <c r="P66" s="15"/>
      <c r="Q66" s="15"/>
      <c r="R66" s="15"/>
    </row>
    <row r="67" spans="1:18" x14ac:dyDescent="0.2">
      <c r="A67" s="15"/>
      <c r="B67" s="15"/>
      <c r="C67" s="8"/>
      <c r="D67" s="8"/>
      <c r="E67" s="8"/>
      <c r="F67" s="8"/>
      <c r="G67" s="8"/>
      <c r="H67" s="8"/>
      <c r="I67" s="8"/>
      <c r="J67" s="8"/>
      <c r="K67" s="8"/>
      <c r="L67" s="15"/>
      <c r="M67" s="15"/>
      <c r="N67" s="15"/>
      <c r="O67" s="15"/>
      <c r="P67" s="15"/>
      <c r="Q67" s="15"/>
      <c r="R67" s="15"/>
    </row>
    <row r="68" spans="1:18" x14ac:dyDescent="0.2">
      <c r="A68" s="15"/>
      <c r="B68" s="15"/>
      <c r="C68" s="8"/>
      <c r="D68" s="8"/>
      <c r="E68" s="8"/>
      <c r="F68" s="8"/>
      <c r="G68" s="8"/>
      <c r="H68" s="8"/>
      <c r="I68" s="8"/>
      <c r="J68" s="8"/>
      <c r="K68" s="8"/>
      <c r="L68" s="15"/>
      <c r="M68" s="15"/>
      <c r="N68" s="15"/>
      <c r="O68" s="15"/>
      <c r="P68" s="15"/>
      <c r="Q68" s="15"/>
      <c r="R68" s="15"/>
    </row>
    <row r="69" spans="1:18" x14ac:dyDescent="0.2">
      <c r="A69" s="15"/>
      <c r="B69" s="15"/>
      <c r="C69" s="8"/>
      <c r="D69" s="8"/>
      <c r="E69" s="8"/>
      <c r="F69" s="8"/>
      <c r="G69" s="8"/>
      <c r="H69" s="8"/>
      <c r="I69" s="8"/>
      <c r="J69" s="8"/>
      <c r="K69" s="8"/>
      <c r="L69" s="15"/>
      <c r="M69" s="15"/>
      <c r="N69" s="15"/>
      <c r="O69" s="15"/>
      <c r="P69" s="15"/>
      <c r="Q69" s="15"/>
      <c r="R69" s="15"/>
    </row>
    <row r="70" spans="1:18" x14ac:dyDescent="0.2">
      <c r="A70" s="15"/>
      <c r="B70" s="15"/>
      <c r="C70" s="8"/>
      <c r="D70" s="8"/>
      <c r="E70" s="8"/>
      <c r="F70" s="8"/>
      <c r="G70" s="8"/>
      <c r="H70" s="8"/>
      <c r="I70" s="8"/>
      <c r="J70" s="8"/>
      <c r="K70" s="8"/>
      <c r="L70" s="15"/>
      <c r="M70" s="15"/>
      <c r="N70" s="15"/>
      <c r="O70" s="15"/>
      <c r="P70" s="15"/>
      <c r="Q70" s="15"/>
      <c r="R70" s="15"/>
    </row>
    <row r="71" spans="1:18" x14ac:dyDescent="0.2">
      <c r="A71" s="15"/>
      <c r="B71" s="15"/>
      <c r="C71" s="8"/>
      <c r="D71" s="8"/>
      <c r="E71" s="8"/>
      <c r="F71" s="8"/>
      <c r="G71" s="8"/>
      <c r="H71" s="8"/>
      <c r="I71" s="8"/>
      <c r="J71" s="8"/>
      <c r="K71" s="8"/>
      <c r="L71" s="15"/>
      <c r="M71" s="15"/>
      <c r="N71" s="15"/>
      <c r="O71" s="15"/>
      <c r="P71" s="15"/>
      <c r="Q71" s="15"/>
      <c r="R71" s="15"/>
    </row>
    <row r="72" spans="1:18" x14ac:dyDescent="0.2">
      <c r="A72" s="15"/>
      <c r="B72" s="15"/>
      <c r="C72" s="8"/>
      <c r="D72" s="8"/>
      <c r="E72" s="8"/>
      <c r="F72" s="8"/>
      <c r="G72" s="8"/>
      <c r="H72" s="8"/>
      <c r="I72" s="8"/>
      <c r="J72" s="8"/>
      <c r="K72" s="8"/>
      <c r="L72" s="15"/>
      <c r="M72" s="15"/>
      <c r="N72" s="15"/>
      <c r="O72" s="15"/>
      <c r="P72" s="15"/>
      <c r="Q72" s="15"/>
      <c r="R72" s="15"/>
    </row>
    <row r="73" spans="1:18" x14ac:dyDescent="0.2">
      <c r="A73" s="15"/>
      <c r="B73" s="15"/>
      <c r="C73" s="8"/>
      <c r="D73" s="8"/>
      <c r="E73" s="8"/>
      <c r="F73" s="8"/>
      <c r="G73" s="8"/>
      <c r="H73" s="8"/>
      <c r="I73" s="8"/>
      <c r="J73" s="8"/>
      <c r="K73" s="8"/>
      <c r="L73" s="15"/>
      <c r="M73" s="15"/>
      <c r="N73" s="15"/>
      <c r="O73" s="15"/>
      <c r="P73" s="15"/>
      <c r="Q73" s="15"/>
      <c r="R73" s="15"/>
    </row>
    <row r="74" spans="1:18" x14ac:dyDescent="0.2">
      <c r="A74" s="15"/>
      <c r="B74" s="15"/>
      <c r="C74" s="8"/>
      <c r="D74" s="8"/>
      <c r="E74" s="8"/>
      <c r="F74" s="8"/>
      <c r="G74" s="8"/>
      <c r="H74" s="8"/>
      <c r="I74" s="8"/>
      <c r="J74" s="8"/>
      <c r="K74" s="8"/>
      <c r="L74" s="15"/>
      <c r="M74" s="15"/>
      <c r="N74" s="15"/>
      <c r="O74" s="15"/>
      <c r="P74" s="15"/>
      <c r="Q74" s="15"/>
      <c r="R74" s="15"/>
    </row>
    <row r="75" spans="1:18" x14ac:dyDescent="0.2">
      <c r="A75" s="15"/>
      <c r="B75" s="15"/>
      <c r="C75" s="8"/>
      <c r="D75" s="8"/>
      <c r="E75" s="8"/>
      <c r="F75" s="8"/>
      <c r="G75" s="8"/>
      <c r="H75" s="8"/>
      <c r="I75" s="8"/>
      <c r="J75" s="8"/>
      <c r="K75" s="8"/>
      <c r="L75" s="15"/>
      <c r="M75" s="15"/>
      <c r="N75" s="15"/>
      <c r="O75" s="15"/>
      <c r="P75" s="15"/>
      <c r="Q75" s="15"/>
      <c r="R75" s="15"/>
    </row>
    <row r="76" spans="1:18" x14ac:dyDescent="0.2">
      <c r="A76" s="15"/>
      <c r="B76" s="15"/>
      <c r="C76" s="8"/>
      <c r="D76" s="8"/>
      <c r="E76" s="8"/>
      <c r="F76" s="8"/>
      <c r="G76" s="8"/>
      <c r="H76" s="8"/>
      <c r="I76" s="8"/>
      <c r="J76" s="8"/>
      <c r="K76" s="8"/>
      <c r="L76" s="15"/>
      <c r="M76" s="15"/>
      <c r="N76" s="15"/>
      <c r="O76" s="15"/>
      <c r="P76" s="15"/>
      <c r="Q76" s="15"/>
      <c r="R76" s="15"/>
    </row>
    <row r="77" spans="1:18" x14ac:dyDescent="0.2">
      <c r="A77" s="15"/>
      <c r="B77" s="15"/>
      <c r="C77" s="8"/>
      <c r="D77" s="8"/>
      <c r="E77" s="8"/>
      <c r="F77" s="8"/>
      <c r="G77" s="8"/>
      <c r="H77" s="8"/>
      <c r="I77" s="8"/>
      <c r="J77" s="8"/>
      <c r="K77" s="8"/>
      <c r="L77" s="15"/>
      <c r="M77" s="15"/>
      <c r="N77" s="15"/>
      <c r="O77" s="15"/>
      <c r="P77" s="15"/>
      <c r="Q77" s="15"/>
      <c r="R77" s="15"/>
    </row>
    <row r="78" spans="1:18" x14ac:dyDescent="0.2">
      <c r="A78" s="15"/>
      <c r="B78" s="15"/>
      <c r="C78" s="8"/>
      <c r="D78" s="8"/>
      <c r="E78" s="8"/>
      <c r="F78" s="8"/>
      <c r="G78" s="8"/>
      <c r="H78" s="8"/>
      <c r="I78" s="8"/>
      <c r="J78" s="8"/>
      <c r="K78" s="8"/>
      <c r="L78" s="15"/>
      <c r="M78" s="15"/>
      <c r="N78" s="15"/>
      <c r="O78" s="15"/>
      <c r="P78" s="15"/>
      <c r="Q78" s="15"/>
      <c r="R78" s="15"/>
    </row>
    <row r="79" spans="1:18" x14ac:dyDescent="0.2">
      <c r="A79" s="15"/>
      <c r="B79" s="15"/>
      <c r="C79" s="8"/>
      <c r="D79" s="8"/>
      <c r="E79" s="8"/>
      <c r="F79" s="8"/>
      <c r="G79" s="8"/>
      <c r="H79" s="8"/>
      <c r="I79" s="8"/>
      <c r="J79" s="8"/>
      <c r="K79" s="8"/>
      <c r="L79" s="15"/>
      <c r="M79" s="15"/>
      <c r="N79" s="15"/>
      <c r="O79" s="15"/>
      <c r="P79" s="15"/>
      <c r="Q79" s="15"/>
      <c r="R79" s="15"/>
    </row>
    <row r="80" spans="1:18" x14ac:dyDescent="0.2">
      <c r="A80" s="15"/>
      <c r="B80" s="15"/>
      <c r="C80" s="8"/>
      <c r="D80" s="8"/>
      <c r="E80" s="8"/>
      <c r="F80" s="8"/>
      <c r="G80" s="8"/>
      <c r="H80" s="8"/>
      <c r="I80" s="8"/>
      <c r="J80" s="8"/>
      <c r="K80" s="8"/>
      <c r="L80" s="15"/>
      <c r="M80" s="15"/>
      <c r="N80" s="15"/>
      <c r="O80" s="15"/>
      <c r="P80" s="15"/>
      <c r="Q80" s="15"/>
      <c r="R80" s="15"/>
    </row>
    <row r="81" spans="1:20" x14ac:dyDescent="0.2">
      <c r="A81" s="15"/>
      <c r="B81" s="15"/>
      <c r="C81" s="8"/>
      <c r="D81" s="8"/>
      <c r="E81" s="8"/>
      <c r="F81" s="8"/>
      <c r="G81" s="8"/>
      <c r="H81" s="8"/>
      <c r="I81" s="8"/>
      <c r="J81" s="8"/>
      <c r="K81" s="8"/>
      <c r="L81" s="15"/>
      <c r="M81" s="15"/>
      <c r="N81" s="15"/>
      <c r="O81" s="15"/>
      <c r="P81" s="15"/>
      <c r="Q81" s="15"/>
      <c r="R81" s="15"/>
    </row>
    <row r="82" spans="1:20" x14ac:dyDescent="0.2">
      <c r="A82" s="15"/>
      <c r="B82" s="15"/>
      <c r="C82" s="8"/>
      <c r="D82" s="8"/>
      <c r="E82" s="8"/>
      <c r="F82" s="8"/>
      <c r="G82" s="8"/>
      <c r="H82" s="8"/>
      <c r="I82" s="8"/>
      <c r="J82" s="8"/>
      <c r="K82" s="8"/>
      <c r="L82" s="15"/>
      <c r="M82" s="15"/>
      <c r="N82" s="15"/>
      <c r="O82" s="15"/>
      <c r="P82" s="15"/>
      <c r="Q82" s="15"/>
      <c r="R82" s="15"/>
    </row>
    <row r="83" spans="1:20" x14ac:dyDescent="0.2">
      <c r="A83" s="15"/>
      <c r="B83" s="15"/>
      <c r="C83" s="8"/>
      <c r="D83" s="8"/>
      <c r="E83" s="8"/>
      <c r="F83" s="8"/>
      <c r="G83" s="8"/>
      <c r="H83" s="8"/>
      <c r="I83" s="8"/>
      <c r="J83" s="8"/>
      <c r="K83" s="8"/>
      <c r="L83" s="15"/>
      <c r="M83" s="15"/>
      <c r="N83" s="15"/>
      <c r="O83" s="15"/>
      <c r="P83" s="15"/>
      <c r="Q83" s="15"/>
      <c r="R83" s="15"/>
    </row>
    <row r="84" spans="1:20" x14ac:dyDescent="0.2">
      <c r="A84" s="15"/>
      <c r="B84" s="15"/>
      <c r="C84" s="8"/>
      <c r="D84" s="8"/>
      <c r="E84" s="8"/>
      <c r="F84" s="8"/>
      <c r="G84" s="8"/>
      <c r="H84" s="8"/>
      <c r="I84" s="8"/>
      <c r="J84" s="8"/>
      <c r="K84" s="8"/>
      <c r="L84" s="15"/>
      <c r="M84" s="15"/>
      <c r="N84" s="15"/>
      <c r="O84" s="15"/>
      <c r="P84" s="15"/>
      <c r="Q84" s="15"/>
      <c r="R84" s="15"/>
    </row>
    <row r="85" spans="1:20" x14ac:dyDescent="0.2">
      <c r="A85" s="15"/>
      <c r="B85" s="15"/>
      <c r="C85" s="8"/>
      <c r="D85" s="8"/>
      <c r="E85" s="8"/>
      <c r="F85" s="8"/>
      <c r="G85" s="8"/>
      <c r="H85" s="8"/>
      <c r="I85" s="8"/>
      <c r="J85" s="8"/>
      <c r="K85" s="8"/>
      <c r="L85" s="15"/>
      <c r="M85" s="15"/>
      <c r="N85" s="15"/>
      <c r="O85" s="15"/>
      <c r="P85" s="15"/>
      <c r="Q85" s="15"/>
      <c r="R85" s="15"/>
    </row>
    <row r="86" spans="1:20" x14ac:dyDescent="0.2">
      <c r="A86" s="15"/>
      <c r="B86" s="15"/>
      <c r="C86" s="8"/>
      <c r="D86" s="8"/>
      <c r="E86" s="8"/>
      <c r="F86" s="8"/>
      <c r="G86" s="8"/>
      <c r="H86" s="8"/>
      <c r="I86" s="8"/>
      <c r="J86" s="8"/>
      <c r="K86" s="8"/>
      <c r="L86" s="15"/>
      <c r="M86" s="15"/>
      <c r="N86" s="15"/>
      <c r="O86" s="15"/>
      <c r="P86" s="15"/>
      <c r="Q86" s="15"/>
      <c r="R86" s="15"/>
    </row>
    <row r="87" spans="1:20" x14ac:dyDescent="0.2">
      <c r="A87" s="15"/>
      <c r="B87" s="15"/>
      <c r="C87" s="8"/>
      <c r="D87" s="8"/>
      <c r="E87" s="8"/>
      <c r="F87" s="8"/>
      <c r="G87" s="8"/>
      <c r="H87" s="8"/>
      <c r="I87" s="8"/>
      <c r="J87" s="8"/>
      <c r="K87" s="8"/>
      <c r="L87" s="15"/>
      <c r="M87" s="15"/>
      <c r="N87" s="15"/>
      <c r="O87" s="15"/>
      <c r="P87" s="15"/>
      <c r="Q87" s="15"/>
      <c r="R87" s="15"/>
    </row>
    <row r="88" spans="1:20" x14ac:dyDescent="0.2">
      <c r="A88" s="15"/>
      <c r="B88" s="15"/>
      <c r="C88" s="8"/>
      <c r="D88" s="8"/>
      <c r="E88" s="8"/>
      <c r="F88" s="8"/>
      <c r="G88" s="8"/>
      <c r="H88" s="8"/>
      <c r="I88" s="8"/>
      <c r="J88" s="8"/>
      <c r="K88" s="8"/>
      <c r="L88" s="15"/>
      <c r="M88" s="15"/>
      <c r="N88" s="15"/>
      <c r="O88" s="15"/>
      <c r="P88" s="15"/>
      <c r="Q88" s="15"/>
      <c r="R88" s="15"/>
    </row>
    <row r="89" spans="1:20" x14ac:dyDescent="0.2">
      <c r="A89" s="15"/>
      <c r="B89" s="15"/>
      <c r="C89" s="8"/>
      <c r="D89" s="8"/>
      <c r="E89" s="8"/>
      <c r="F89" s="8"/>
      <c r="G89" s="8"/>
      <c r="H89" s="8"/>
      <c r="I89" s="8"/>
      <c r="J89" s="8"/>
      <c r="K89" s="8"/>
      <c r="L89" s="15"/>
      <c r="M89" s="15"/>
      <c r="N89" s="15"/>
      <c r="O89" s="15"/>
      <c r="P89" s="15"/>
      <c r="Q89" s="15"/>
      <c r="R89" s="15"/>
    </row>
    <row r="90" spans="1:20" x14ac:dyDescent="0.2">
      <c r="A90" s="15"/>
      <c r="B90" s="15"/>
      <c r="C90" s="8"/>
      <c r="D90" s="8"/>
      <c r="E90" s="8"/>
      <c r="F90" s="8"/>
      <c r="G90" s="8"/>
      <c r="H90" s="8"/>
      <c r="I90" s="8"/>
      <c r="J90" s="8"/>
      <c r="K90" s="8"/>
      <c r="L90" s="15"/>
      <c r="M90" s="15"/>
      <c r="N90" s="15"/>
      <c r="O90" s="15"/>
      <c r="P90" s="15"/>
      <c r="Q90" s="15"/>
      <c r="R90" s="15"/>
    </row>
    <row r="91" spans="1:20" x14ac:dyDescent="0.2">
      <c r="A91" s="15"/>
      <c r="B91" s="15"/>
      <c r="C91" s="15"/>
      <c r="D91" s="15"/>
      <c r="E91" s="15"/>
      <c r="F91" s="15"/>
      <c r="G91" s="15"/>
      <c r="H91" s="15"/>
      <c r="I91" s="15"/>
      <c r="J91" s="15"/>
      <c r="K91" s="15"/>
      <c r="L91" s="15"/>
      <c r="M91" s="15"/>
      <c r="N91" s="15"/>
      <c r="O91" s="15"/>
      <c r="P91" s="15"/>
      <c r="Q91" s="15"/>
      <c r="R91" s="15"/>
    </row>
    <row r="92" spans="1:20" x14ac:dyDescent="0.2">
      <c r="A92" s="15"/>
      <c r="B92" s="15"/>
      <c r="C92" s="15"/>
      <c r="D92" s="15"/>
      <c r="E92" s="15"/>
      <c r="F92" s="15"/>
      <c r="G92" s="15"/>
      <c r="H92" s="15"/>
      <c r="I92" s="15"/>
      <c r="J92" s="15"/>
      <c r="K92" s="15"/>
      <c r="L92" s="31"/>
      <c r="M92" s="31"/>
      <c r="N92" s="31"/>
      <c r="O92" s="31"/>
      <c r="P92" s="31"/>
      <c r="Q92" s="31"/>
      <c r="R92" s="31"/>
      <c r="S92" s="10"/>
      <c r="T92" s="10"/>
    </row>
    <row r="93" spans="1:20" x14ac:dyDescent="0.2">
      <c r="A93" s="15"/>
      <c r="B93" s="19" t="s">
        <v>76</v>
      </c>
      <c r="C93" s="20"/>
      <c r="D93" s="20"/>
      <c r="E93" s="20"/>
      <c r="F93" s="16"/>
      <c r="G93" s="15"/>
      <c r="H93" s="15"/>
      <c r="I93" s="15"/>
      <c r="J93" s="15"/>
      <c r="K93" s="15"/>
      <c r="L93" s="31"/>
      <c r="M93" s="31"/>
      <c r="N93" s="31"/>
      <c r="O93" s="31"/>
      <c r="P93" s="31"/>
      <c r="Q93" s="31"/>
      <c r="R93" s="31"/>
      <c r="S93" s="10"/>
      <c r="T93" s="10"/>
    </row>
    <row r="94" spans="1:20" ht="15" x14ac:dyDescent="0.2">
      <c r="A94" s="15"/>
      <c r="B94" s="17"/>
      <c r="C94" s="8" t="s">
        <v>77</v>
      </c>
      <c r="D94" s="8"/>
      <c r="E94" s="8"/>
      <c r="F94" s="21"/>
      <c r="G94" s="15"/>
      <c r="H94" s="15"/>
      <c r="I94" s="15"/>
      <c r="J94" s="15"/>
      <c r="K94" s="15"/>
      <c r="L94" s="15"/>
      <c r="M94" s="15"/>
      <c r="N94" s="15"/>
      <c r="O94" s="15"/>
      <c r="P94" s="15"/>
      <c r="Q94" s="15"/>
      <c r="R94" s="15"/>
    </row>
    <row r="95" spans="1:20" ht="15" x14ac:dyDescent="0.2">
      <c r="A95" s="15"/>
      <c r="B95" s="18"/>
      <c r="C95" s="25" t="s">
        <v>78</v>
      </c>
      <c r="D95" s="8"/>
      <c r="E95" s="8"/>
      <c r="F95" s="21"/>
      <c r="G95" s="15"/>
      <c r="H95" s="15"/>
      <c r="I95" s="15"/>
      <c r="J95" s="15"/>
      <c r="K95" s="15"/>
      <c r="L95" s="15"/>
      <c r="M95" s="15"/>
      <c r="N95" s="15"/>
      <c r="O95" s="15"/>
      <c r="P95" s="15"/>
      <c r="Q95" s="15"/>
      <c r="R95" s="15"/>
    </row>
    <row r="96" spans="1:20" ht="15" x14ac:dyDescent="0.2">
      <c r="A96" s="15"/>
      <c r="B96" s="27"/>
      <c r="C96" s="22" t="s">
        <v>79</v>
      </c>
      <c r="D96" s="22"/>
      <c r="E96" s="22"/>
      <c r="F96" s="23"/>
      <c r="G96" s="15"/>
      <c r="H96" s="15"/>
      <c r="I96" s="15"/>
      <c r="J96" s="15"/>
      <c r="K96" s="15"/>
      <c r="L96" s="15"/>
      <c r="M96" s="15"/>
      <c r="N96" s="15"/>
      <c r="O96" s="15"/>
      <c r="P96" s="15"/>
      <c r="Q96" s="15"/>
      <c r="R96" s="15"/>
    </row>
    <row r="97" spans="1:18" x14ac:dyDescent="0.2">
      <c r="A97" s="15"/>
      <c r="B97" s="26" t="s">
        <v>80</v>
      </c>
      <c r="C97" s="15"/>
      <c r="D97" s="15"/>
      <c r="E97" s="15"/>
      <c r="F97" s="15"/>
      <c r="G97" s="15"/>
      <c r="H97" s="15"/>
      <c r="I97" s="15"/>
      <c r="J97" s="15"/>
      <c r="K97" s="15"/>
      <c r="L97" s="15"/>
      <c r="M97" s="15"/>
      <c r="N97" s="15"/>
      <c r="O97" s="15"/>
      <c r="P97" s="15"/>
      <c r="Q97" s="15"/>
      <c r="R97" s="15"/>
    </row>
    <row r="113" spans="3:25" ht="15" x14ac:dyDescent="0.2"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</row>
    <row r="114" spans="3:25" x14ac:dyDescent="0.2">
      <c r="U114" s="4"/>
      <c r="V114" s="4"/>
    </row>
    <row r="115" spans="3:25" x14ac:dyDescent="0.2">
      <c r="U115" s="4"/>
      <c r="V115" s="4"/>
    </row>
  </sheetData>
  <mergeCells count="6">
    <mergeCell ref="B20:N21"/>
    <mergeCell ref="B2:I2"/>
    <mergeCell ref="B15:F15"/>
    <mergeCell ref="B16:F16"/>
    <mergeCell ref="L4:Q8"/>
    <mergeCell ref="B19:N19"/>
  </mergeCells>
  <pageMargins left="0.7" right="0.7" top="0.75" bottom="0.75" header="0.3" footer="0.3"/>
  <pageSetup paperSize="9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Transformador</vt:lpstr>
      <vt:lpstr>A - Transformador em vazio</vt:lpstr>
      <vt:lpstr>B - Transformador em c.c.</vt:lpstr>
      <vt:lpstr>C - Transformador em carga</vt:lpstr>
      <vt:lpstr>Transformador!Print_Area</vt:lpstr>
    </vt:vector>
  </TitlesOfParts>
  <Manager/>
  <Company>IST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Gil Marques</dc:creator>
  <cp:keywords/>
  <dc:description/>
  <cp:lastModifiedBy>Maria Teresa Ramos Nogueira</cp:lastModifiedBy>
  <cp:revision/>
  <dcterms:created xsi:type="dcterms:W3CDTF">2001-09-26T09:18:22Z</dcterms:created>
  <dcterms:modified xsi:type="dcterms:W3CDTF">2023-10-06T19:40:44Z</dcterms:modified>
  <cp:category/>
  <cp:contentStatus/>
</cp:coreProperties>
</file>